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870" windowHeight="12420" tabRatio="968" firstSheet="2" activeTab="2"/>
  </bookViews>
  <sheets>
    <sheet name="データ" sheetId="5" state="hidden" r:id="rId1"/>
    <sheet name="中学コード" sheetId="9" state="hidden" r:id="rId2"/>
    <sheet name="1.基礎データ" sheetId="6" r:id="rId3"/>
    <sheet name="2.受験生データ" sheetId="13" r:id="rId4"/>
    <sheet name="送り状" sheetId="76" r:id="rId5"/>
    <sheet name="送付書・受領書" sheetId="106" r:id="rId6"/>
    <sheet name="調(1)" sheetId="78" r:id="rId7"/>
    <sheet name="推(1)" sheetId="79" r:id="rId8"/>
    <sheet name="調(2)" sheetId="81" r:id="rId9"/>
    <sheet name="推(2)" sheetId="82" r:id="rId10"/>
    <sheet name="調(3)" sheetId="83" r:id="rId11"/>
    <sheet name="推(3)" sheetId="84" r:id="rId12"/>
    <sheet name="調(4)" sheetId="85" r:id="rId13"/>
    <sheet name="推(4)" sheetId="95" r:id="rId14"/>
    <sheet name="調(5)" sheetId="87" r:id="rId15"/>
    <sheet name="推(5)" sheetId="96" r:id="rId16"/>
    <sheet name="調(6)" sheetId="88" r:id="rId17"/>
    <sheet name="推(6)" sheetId="97" r:id="rId18"/>
    <sheet name="調(7)" sheetId="89" r:id="rId19"/>
    <sheet name="推(7)" sheetId="98" r:id="rId20"/>
    <sheet name="調(8)" sheetId="90" r:id="rId21"/>
    <sheet name="推(8)" sheetId="99" r:id="rId22"/>
    <sheet name="調(9)" sheetId="91" r:id="rId23"/>
    <sheet name="推(9)" sheetId="100" r:id="rId24"/>
    <sheet name="調(10)" sheetId="92" r:id="rId25"/>
    <sheet name="推(10)" sheetId="101" r:id="rId26"/>
    <sheet name="調(11)" sheetId="93" r:id="rId27"/>
    <sheet name="推(11)" sheetId="102" r:id="rId28"/>
    <sheet name="調(12)" sheetId="94" r:id="rId29"/>
    <sheet name="推(12)" sheetId="103" r:id="rId30"/>
  </sheets>
  <definedNames>
    <definedName name="_xlnm._FilterDatabase" localSheetId="1" hidden="1">中学コード!$A$1:$D$387</definedName>
    <definedName name="A.国立・県立">データ!$J$3</definedName>
    <definedName name="B.神戸市">データ!$J$4:$J$12</definedName>
    <definedName name="C.阪神地区">データ!$J$13:$J$19</definedName>
    <definedName name="D.丹有地区">データ!$J$20:$J$22</definedName>
    <definedName name="E.東播地区">データ!$J$23:$J$32</definedName>
    <definedName name="F.西播地区">データ!$J$33:$J$41</definedName>
    <definedName name="G.但馬地区">データ!$J$42:$J$45</definedName>
    <definedName name="H.淡路地区">データ!$J$46:$J$48</definedName>
    <definedName name="I.私立その他">データ!$J$49</definedName>
    <definedName name="_xlnm.Print_Area" localSheetId="3">'2.受験生データ'!$B$1:$N$23</definedName>
    <definedName name="_xlnm.Print_Area" localSheetId="7">'推(1)'!$B$2:$AH$51</definedName>
    <definedName name="_xlnm.Print_Area" localSheetId="25">'推(10)'!$B$2:$AH$51</definedName>
    <definedName name="_xlnm.Print_Area" localSheetId="27">'推(11)'!$B$2:$AH$51</definedName>
    <definedName name="_xlnm.Print_Area" localSheetId="29">'推(12)'!$B$2:$AH$51</definedName>
    <definedName name="_xlnm.Print_Area" localSheetId="9">'推(2)'!$B$3:$AH$51</definedName>
    <definedName name="_xlnm.Print_Area" localSheetId="11">'推(3)'!$B$2:$AH$51</definedName>
    <definedName name="_xlnm.Print_Area" localSheetId="13">'推(4)'!$B$2:$AH$51</definedName>
    <definedName name="_xlnm.Print_Area" localSheetId="15">'推(5)'!$B$2:$AH$51</definedName>
    <definedName name="_xlnm.Print_Area" localSheetId="17">'推(6)'!$B$2:$AH$51</definedName>
    <definedName name="_xlnm.Print_Area" localSheetId="19">'推(7)'!$B$2:$AH$51</definedName>
    <definedName name="_xlnm.Print_Area" localSheetId="21">'推(8)'!$B$2:$AH$51</definedName>
    <definedName name="_xlnm.Print_Area" localSheetId="23">'推(9)'!$B$2:$AH$51</definedName>
    <definedName name="_xlnm.Print_Area" localSheetId="4">送り状!$A$1:$AF$57</definedName>
    <definedName name="_xlnm.Print_Area" localSheetId="5">送付書・受領書!$A$1:$I$51</definedName>
    <definedName name="_xlnm.Print_Area" localSheetId="6">'調(1)'!$B$2:$AI$55</definedName>
    <definedName name="_xlnm.Print_Area" localSheetId="24">'調(10)'!$B$2:$AI$54</definedName>
    <definedName name="_xlnm.Print_Area" localSheetId="26">'調(11)'!$B$2:$AI$54</definedName>
    <definedName name="_xlnm.Print_Area" localSheetId="28">'調(12)'!$B$2:$AI$54</definedName>
    <definedName name="_xlnm.Print_Area" localSheetId="8">'調(2)'!$B$2:$AI$54</definedName>
    <definedName name="_xlnm.Print_Area" localSheetId="10">'調(3)'!$B$2:$AI$54</definedName>
    <definedName name="_xlnm.Print_Area" localSheetId="12">'調(4)'!$B$2:$AI$54</definedName>
    <definedName name="_xlnm.Print_Area" localSheetId="14">'調(5)'!$B$2:$AI$54</definedName>
    <definedName name="_xlnm.Print_Area" localSheetId="16">'調(6)'!$B$2:$AI$54</definedName>
    <definedName name="_xlnm.Print_Area" localSheetId="18">'調(7)'!$B$2:$AI$54</definedName>
    <definedName name="_xlnm.Print_Area" localSheetId="20">'調(8)'!$B$2:$AI$54</definedName>
    <definedName name="_xlnm.Print_Area" localSheetId="22">'調(9)'!$B$2:$AI$54</definedName>
    <definedName name="wsx">データ!$T$4</definedName>
    <definedName name="たつの市">中学コード!$C$278:$C$283</definedName>
    <definedName name="芦屋市">中学コード!$C$125:$C$127</definedName>
    <definedName name="伊丹市">中学コード!$C$128:$C$135</definedName>
    <definedName name="加古郡">中学コード!$C$235:$C$238</definedName>
    <definedName name="加古川市">中学コード!$C$192:$C$203</definedName>
    <definedName name="加西市">中学コード!$C$225:$C$228</definedName>
    <definedName name="加東市">中学コード!$C$229:$C$231</definedName>
    <definedName name="学科名">データ!$H$2:$H$8</definedName>
    <definedName name="学力選抜のみ">データ!$H$2:$H$7</definedName>
    <definedName name="学力選抜のみ_2">データ!$H$2:$H$8</definedName>
    <definedName name="学力選抜のみ_3">データ!$H$2:$H$8</definedName>
    <definedName name="級">データ!$AC$2:$AC$14</definedName>
    <definedName name="区分">データ!$AE$2:$AE$10</definedName>
    <definedName name="月">データ!$O$2:$O$14</definedName>
    <definedName name="高砂市">中学コード!$C$215:$C$220</definedName>
    <definedName name="国立・県立">中学コード!$C$2:$C$5</definedName>
    <definedName name="佐用郡">中学コード!$C$296:$C$299</definedName>
    <definedName name="三田市">中学コード!$C$159:$C$166</definedName>
    <definedName name="三木市">中学コード!$C$208:$C$214</definedName>
    <definedName name="私立その他">中学コード!$C$345:$C$387</definedName>
    <definedName name="宍粟市">中学コード!$C$300:$C$306</definedName>
    <definedName name="種別">データ!$L$2:$L$3</definedName>
    <definedName name="洲本市">中学コード!$C$329:$C$333</definedName>
    <definedName name="女性１">データ!$S$4</definedName>
    <definedName name="女性２">データ!$T$4</definedName>
    <definedName name="小野市">中学コード!$C$221:$C$224</definedName>
    <definedName name="神崎郡">中学コード!$C$289:$C$293</definedName>
    <definedName name="須磨区">中学コード!$C$53:$C$63</definedName>
    <definedName name="垂水区">中学コード!$C$64:$C$74</definedName>
    <definedName name="推薦および学力選抜">データ!$H$2:$H$7</definedName>
    <definedName name="推薦および学力選抜_2">データ!$H$2:$H$8</definedName>
    <definedName name="推薦および学力選抜_3">データ!$H$2:$H$8</definedName>
    <definedName name="推薦選抜のみ">データ!$H$2:$H$7</definedName>
    <definedName name="推薦選抜のみ_2">データ!$H$8</definedName>
    <definedName name="推薦選抜のみ_3">データ!$H$8</definedName>
    <definedName name="性別">データ!$R$2:$R$4</definedName>
    <definedName name="西宮市">中学コード!$C$105:$C$124</definedName>
    <definedName name="西区">中学コード!$C$75:$C$87</definedName>
    <definedName name="西脇市">中学コード!$C$204:$C$207</definedName>
    <definedName name="赤穂郡">中学コード!$C$277</definedName>
    <definedName name="赤穂市">中学コード!$C$284:$C$288</definedName>
    <definedName name="川西市">中学コード!$C$148:$C$154</definedName>
    <definedName name="川辺郡">中学コード!$C$155:$C$158</definedName>
    <definedName name="選択">データ!$AB$2:$AB$3</definedName>
    <definedName name="選抜方法">データ!$AD$2:$AD$5</definedName>
    <definedName name="相生市">中学コード!$C$274:$C$276</definedName>
    <definedName name="卒業">データ!$F$5:$F$8</definedName>
    <definedName name="多可郡">中学コード!$C$232:$C$234</definedName>
    <definedName name="丹波市">中学コード!$C$167:$C$173</definedName>
    <definedName name="丹波篠山市">中学コード!$C$174:$C$178</definedName>
    <definedName name="淡路市">中学コード!$C$334:$C$338</definedName>
    <definedName name="男性１">データ!$S$3</definedName>
    <definedName name="男性２">データ!$T$3</definedName>
    <definedName name="中央区">中学コード!$C$18:$C$24</definedName>
    <definedName name="朝来市">中学コード!$C$325:$C$328</definedName>
    <definedName name="長田区">中学コード!$C$47:$C$52</definedName>
    <definedName name="東灘区">中学コード!$C$6:$C$12</definedName>
    <definedName name="灘区">中学コード!$C$13:$C$17</definedName>
    <definedName name="南あわじ市">中学コード!$C$339:$C$344</definedName>
    <definedName name="尼崎市">中学コード!$C$88:$C$104</definedName>
    <definedName name="日">データ!$P$2:$P$33</definedName>
    <definedName name="入学">データ!$E$5:$E$8</definedName>
    <definedName name="年">データ!$N$2:$N$9</definedName>
    <definedName name="年選択">データ!$E$13:$E$14</definedName>
    <definedName name="美方郡">中学コード!$C$316:$C$320</definedName>
    <definedName name="姫路市">中学コード!$C$239:$C$273</definedName>
    <definedName name="兵庫区">中学コード!$C$25:$C$29</definedName>
    <definedName name="平成13年">データ!$O$2:$O$14</definedName>
    <definedName name="平成14年">データ!$O$2:$O$14</definedName>
    <definedName name="平成15年">データ!$O$2:$O$14</definedName>
    <definedName name="平成16年">データ!$O$2:$O$5</definedName>
    <definedName name="宝塚市">中学コード!$C$136:$C$147</definedName>
    <definedName name="豊岡市">中学コード!$C$307:$C$315</definedName>
    <definedName name="北区">中学コード!$C$30:$C$46</definedName>
    <definedName name="明石市">中学コード!$C$179:$C$191</definedName>
    <definedName name="揖保郡">中学コード!$C$294:$C$295</definedName>
    <definedName name="養父市">中学コード!$C$321:$C$324</definedName>
  </definedNames>
  <calcPr calcId="162913"/>
</workbook>
</file>

<file path=xl/calcChain.xml><?xml version="1.0" encoding="utf-8"?>
<calcChain xmlns="http://schemas.openxmlformats.org/spreadsheetml/2006/main">
  <c r="W6" i="103" l="1"/>
  <c r="W6" i="102"/>
  <c r="W6" i="101"/>
  <c r="W6" i="100"/>
  <c r="W6" i="99"/>
  <c r="W6" i="98"/>
  <c r="W6" i="97"/>
  <c r="W6" i="96"/>
  <c r="W6" i="95"/>
  <c r="W6" i="84"/>
  <c r="W6" i="82"/>
  <c r="W6" i="79"/>
  <c r="F6" i="5" l="1"/>
  <c r="F7" i="5"/>
  <c r="F8" i="5"/>
  <c r="F5" i="5"/>
  <c r="E8" i="5"/>
  <c r="E7" i="5"/>
  <c r="E6" i="5"/>
  <c r="E5" i="5"/>
  <c r="H1" i="106"/>
  <c r="C42" i="106"/>
  <c r="C44" i="106"/>
  <c r="C46" i="106"/>
  <c r="C48" i="106"/>
  <c r="C40" i="106"/>
  <c r="E42" i="106"/>
  <c r="E44" i="106"/>
  <c r="E46" i="106"/>
  <c r="E48" i="106"/>
  <c r="E40" i="106"/>
  <c r="G42" i="106"/>
  <c r="G44" i="106"/>
  <c r="G46" i="106"/>
  <c r="G48" i="106"/>
  <c r="G40" i="106"/>
  <c r="A30" i="106"/>
  <c r="A4" i="106"/>
  <c r="U9" i="76"/>
  <c r="D37" i="78"/>
  <c r="F3" i="5"/>
  <c r="K2" i="78" l="1"/>
  <c r="F2" i="5"/>
  <c r="E14" i="5"/>
  <c r="E13" i="5"/>
  <c r="B2" i="6"/>
  <c r="T13" i="78" l="1"/>
  <c r="C2" i="5" l="1"/>
  <c r="T40" i="94" l="1"/>
  <c r="T38" i="94"/>
  <c r="T40" i="93"/>
  <c r="T38" i="93"/>
  <c r="T40" i="92"/>
  <c r="T38" i="92"/>
  <c r="T40" i="91"/>
  <c r="T38" i="91"/>
  <c r="T40" i="90"/>
  <c r="T38" i="90"/>
  <c r="T40" i="89"/>
  <c r="T38" i="89"/>
  <c r="T40" i="88"/>
  <c r="T38" i="88"/>
  <c r="T40" i="87"/>
  <c r="T38" i="87"/>
  <c r="T40" i="85"/>
  <c r="T38" i="85"/>
  <c r="T40" i="83"/>
  <c r="T38" i="83"/>
  <c r="T40" i="81"/>
  <c r="T38" i="81"/>
  <c r="V19" i="103" l="1"/>
  <c r="G20" i="103"/>
  <c r="G19" i="103"/>
  <c r="V19" i="102"/>
  <c r="G20" i="102"/>
  <c r="G19" i="102"/>
  <c r="V19" i="101"/>
  <c r="G20" i="101"/>
  <c r="G19" i="101"/>
  <c r="V19" i="100"/>
  <c r="G20" i="100"/>
  <c r="G19" i="100"/>
  <c r="V19" i="99"/>
  <c r="G20" i="99"/>
  <c r="G19" i="99"/>
  <c r="V19" i="98"/>
  <c r="G20" i="98"/>
  <c r="G19" i="98"/>
  <c r="V19" i="97"/>
  <c r="G20" i="97"/>
  <c r="G19" i="97"/>
  <c r="V19" i="96"/>
  <c r="G20" i="96"/>
  <c r="G19" i="96"/>
  <c r="V19" i="95"/>
  <c r="G20" i="95"/>
  <c r="G19" i="95"/>
  <c r="V19" i="84"/>
  <c r="G20" i="84"/>
  <c r="G19" i="84"/>
  <c r="V19" i="82"/>
  <c r="G19" i="82"/>
  <c r="G20" i="82"/>
  <c r="D52" i="103"/>
  <c r="C52" i="103"/>
  <c r="U12" i="103"/>
  <c r="U11" i="103"/>
  <c r="D52" i="102"/>
  <c r="C52" i="102"/>
  <c r="U12" i="102"/>
  <c r="U11" i="102"/>
  <c r="D52" i="101"/>
  <c r="C52" i="101"/>
  <c r="U12" i="101"/>
  <c r="U11" i="101"/>
  <c r="D52" i="100"/>
  <c r="C52" i="100"/>
  <c r="U12" i="100"/>
  <c r="U11" i="100"/>
  <c r="D52" i="99"/>
  <c r="C52" i="99"/>
  <c r="U12" i="99"/>
  <c r="U11" i="99"/>
  <c r="D52" i="98"/>
  <c r="C52" i="98"/>
  <c r="U12" i="98"/>
  <c r="U11" i="98"/>
  <c r="D52" i="97"/>
  <c r="C52" i="97"/>
  <c r="U12" i="97"/>
  <c r="U11" i="97"/>
  <c r="D52" i="96"/>
  <c r="C52" i="96"/>
  <c r="U12" i="96"/>
  <c r="U11" i="96"/>
  <c r="D52" i="95"/>
  <c r="C52" i="95"/>
  <c r="U12" i="95"/>
  <c r="U11" i="95"/>
  <c r="D52" i="84"/>
  <c r="C52" i="84"/>
  <c r="U12" i="84"/>
  <c r="U11" i="84"/>
  <c r="D52" i="82"/>
  <c r="C52" i="82"/>
  <c r="U12" i="82"/>
  <c r="U11" i="82"/>
  <c r="D37" i="94" l="1"/>
  <c r="D37" i="93"/>
  <c r="D37" i="92"/>
  <c r="D37" i="91"/>
  <c r="D37" i="90"/>
  <c r="D37" i="89"/>
  <c r="D37" i="88"/>
  <c r="D37" i="87"/>
  <c r="D37" i="85"/>
  <c r="D37" i="83"/>
  <c r="D37" i="81"/>
  <c r="P18" i="94"/>
  <c r="P15" i="94"/>
  <c r="P18" i="93"/>
  <c r="P15" i="93"/>
  <c r="P18" i="92"/>
  <c r="P15" i="92"/>
  <c r="P18" i="91"/>
  <c r="P15" i="91"/>
  <c r="P18" i="90"/>
  <c r="P15" i="90"/>
  <c r="P18" i="89"/>
  <c r="P15" i="89"/>
  <c r="P18" i="88"/>
  <c r="P15" i="88"/>
  <c r="P18" i="87"/>
  <c r="P15" i="87"/>
  <c r="P18" i="85"/>
  <c r="P15" i="85"/>
  <c r="P18" i="83"/>
  <c r="P15" i="83"/>
  <c r="P18" i="81"/>
  <c r="P15" i="81"/>
  <c r="P18" i="78"/>
  <c r="P15" i="78"/>
  <c r="B10" i="5" l="1"/>
  <c r="D10" i="5" s="1"/>
  <c r="B9" i="5"/>
  <c r="D9" i="5" s="1"/>
  <c r="B8" i="5"/>
  <c r="D8" i="5" s="1"/>
  <c r="B7" i="5"/>
  <c r="B6" i="5"/>
  <c r="D6" i="5" s="1"/>
  <c r="B5" i="5"/>
  <c r="C5" i="5" s="1"/>
  <c r="B4" i="5"/>
  <c r="C4" i="5" s="1"/>
  <c r="B3" i="5"/>
  <c r="C3" i="5" s="1"/>
  <c r="M3" i="5"/>
  <c r="C6" i="5" l="1"/>
  <c r="D3" i="5"/>
  <c r="D4" i="5"/>
  <c r="C8" i="5"/>
  <c r="C9" i="5"/>
  <c r="D5" i="5"/>
  <c r="C10" i="5"/>
  <c r="G16" i="76"/>
  <c r="F12" i="94" l="1"/>
  <c r="F13" i="94"/>
  <c r="T13" i="94"/>
  <c r="X13" i="94"/>
  <c r="AB10" i="94"/>
  <c r="U10" i="94"/>
  <c r="N10" i="94"/>
  <c r="J11" i="94"/>
  <c r="J10" i="94"/>
  <c r="J9" i="94"/>
  <c r="F12" i="93"/>
  <c r="F13" i="93"/>
  <c r="T13" i="93"/>
  <c r="X13" i="93"/>
  <c r="AB10" i="93"/>
  <c r="U10" i="93"/>
  <c r="N10" i="93"/>
  <c r="J11" i="93"/>
  <c r="J10" i="93"/>
  <c r="J9" i="93"/>
  <c r="X13" i="92"/>
  <c r="T13" i="92"/>
  <c r="F12" i="92"/>
  <c r="F13" i="92"/>
  <c r="AB10" i="92"/>
  <c r="U10" i="92"/>
  <c r="N10" i="92"/>
  <c r="J11" i="92"/>
  <c r="J10" i="92"/>
  <c r="J9" i="92"/>
  <c r="X13" i="91"/>
  <c r="T13" i="91"/>
  <c r="F13" i="91"/>
  <c r="F12" i="91"/>
  <c r="AB10" i="91"/>
  <c r="U10" i="91"/>
  <c r="N10" i="91"/>
  <c r="J11" i="91"/>
  <c r="J10" i="91"/>
  <c r="J9" i="91"/>
  <c r="X13" i="90"/>
  <c r="T13" i="90"/>
  <c r="F12" i="90"/>
  <c r="F13" i="90"/>
  <c r="AB10" i="90"/>
  <c r="U10" i="90"/>
  <c r="N10" i="90"/>
  <c r="J11" i="90"/>
  <c r="J10" i="90"/>
  <c r="J9" i="90"/>
  <c r="X13" i="89"/>
  <c r="T13" i="89"/>
  <c r="F13" i="89"/>
  <c r="F12" i="89"/>
  <c r="AB10" i="89"/>
  <c r="U10" i="89"/>
  <c r="N10" i="89"/>
  <c r="J11" i="89"/>
  <c r="J10" i="89"/>
  <c r="J9" i="89"/>
  <c r="X13" i="88"/>
  <c r="T13" i="88"/>
  <c r="F12" i="88"/>
  <c r="F13" i="88"/>
  <c r="AB10" i="88"/>
  <c r="U10" i="88"/>
  <c r="N10" i="88"/>
  <c r="J11" i="88"/>
  <c r="J10" i="88"/>
  <c r="J9" i="88"/>
  <c r="X13" i="87"/>
  <c r="T13" i="87"/>
  <c r="F13" i="87"/>
  <c r="F12" i="87"/>
  <c r="AB10" i="87"/>
  <c r="U10" i="87"/>
  <c r="N10" i="87"/>
  <c r="J11" i="87"/>
  <c r="J10" i="87"/>
  <c r="J9" i="87"/>
  <c r="X13" i="85"/>
  <c r="T13" i="85"/>
  <c r="F12" i="85"/>
  <c r="F13" i="85"/>
  <c r="AB10" i="85"/>
  <c r="U10" i="85"/>
  <c r="N10" i="85"/>
  <c r="J11" i="85"/>
  <c r="J10" i="85"/>
  <c r="J9" i="85"/>
  <c r="X13" i="83"/>
  <c r="T13" i="83"/>
  <c r="F13" i="83"/>
  <c r="F12" i="83"/>
  <c r="AB10" i="83"/>
  <c r="U10" i="83"/>
  <c r="N10" i="83"/>
  <c r="J9" i="83"/>
  <c r="J10" i="83"/>
  <c r="J11" i="83"/>
  <c r="AB10" i="81"/>
  <c r="U10" i="81"/>
  <c r="N10" i="81"/>
  <c r="X13" i="81"/>
  <c r="T13" i="81"/>
  <c r="F13" i="81"/>
  <c r="F12" i="81"/>
  <c r="J11" i="81"/>
  <c r="J10" i="81"/>
  <c r="J9" i="81"/>
  <c r="T38" i="78"/>
  <c r="N3" i="5"/>
  <c r="M4" i="5" l="1"/>
  <c r="U11" i="79"/>
  <c r="N4" i="5" l="1"/>
  <c r="M5" i="5"/>
  <c r="X13" i="78"/>
  <c r="M6" i="5" l="1"/>
  <c r="N5" i="5"/>
  <c r="M7" i="5" l="1"/>
  <c r="N6" i="5"/>
  <c r="M8" i="5" l="1"/>
  <c r="N7" i="5"/>
  <c r="K2" i="92"/>
  <c r="K2" i="91"/>
  <c r="K2" i="87"/>
  <c r="K2" i="94"/>
  <c r="K2" i="90"/>
  <c r="K2" i="85"/>
  <c r="K2" i="88"/>
  <c r="K2" i="81"/>
  <c r="K2" i="93"/>
  <c r="K2" i="89"/>
  <c r="K2" i="83"/>
  <c r="P22" i="13"/>
  <c r="O22" i="13"/>
  <c r="P21" i="13"/>
  <c r="O21" i="13"/>
  <c r="P20" i="13"/>
  <c r="O20" i="13"/>
  <c r="P19" i="13"/>
  <c r="O19" i="13"/>
  <c r="P18" i="13"/>
  <c r="O18" i="13"/>
  <c r="P17" i="13"/>
  <c r="O17" i="13"/>
  <c r="P16" i="13"/>
  <c r="O16" i="13"/>
  <c r="P15" i="13"/>
  <c r="O15" i="13"/>
  <c r="P14" i="13"/>
  <c r="O14" i="13"/>
  <c r="P13" i="13"/>
  <c r="O13" i="13"/>
  <c r="P12" i="13"/>
  <c r="O12" i="13"/>
  <c r="P11" i="13"/>
  <c r="O11" i="13"/>
  <c r="V2" i="5"/>
  <c r="X2" i="5" s="1"/>
  <c r="W13" i="5"/>
  <c r="W12" i="5"/>
  <c r="W11" i="5"/>
  <c r="W10" i="5"/>
  <c r="W9" i="5"/>
  <c r="W8" i="5"/>
  <c r="W7" i="5"/>
  <c r="W6" i="5"/>
  <c r="W5" i="5"/>
  <c r="W4" i="5"/>
  <c r="W3" i="5"/>
  <c r="W2" i="5"/>
  <c r="V13" i="5"/>
  <c r="V12" i="5"/>
  <c r="V11" i="5"/>
  <c r="V10" i="5"/>
  <c r="V9" i="5"/>
  <c r="V8" i="5"/>
  <c r="V7" i="5"/>
  <c r="V6" i="5"/>
  <c r="V5" i="5"/>
  <c r="V4" i="5"/>
  <c r="V3" i="5"/>
  <c r="AB10" i="78"/>
  <c r="U10" i="78"/>
  <c r="T40" i="78"/>
  <c r="N10" i="78"/>
  <c r="J11" i="78"/>
  <c r="J10" i="78"/>
  <c r="J9" i="78"/>
  <c r="G20" i="79"/>
  <c r="V19" i="79"/>
  <c r="G19" i="79"/>
  <c r="F13" i="78"/>
  <c r="F12" i="78"/>
  <c r="D52" i="79"/>
  <c r="C52" i="79"/>
  <c r="U12" i="79"/>
  <c r="Q23" i="76"/>
  <c r="Q21" i="76"/>
  <c r="M9" i="5" l="1"/>
  <c r="N8" i="5"/>
  <c r="X3" i="5"/>
  <c r="X4" i="5" s="1"/>
  <c r="M10" i="5" l="1"/>
  <c r="M11" i="5" s="1"/>
  <c r="M12" i="5" s="1"/>
  <c r="M13" i="5" s="1"/>
  <c r="M14" i="5" s="1"/>
  <c r="N9" i="5"/>
  <c r="X5" i="5"/>
  <c r="X6" i="5" l="1"/>
  <c r="X7" i="5" l="1"/>
  <c r="X8" i="5" l="1"/>
  <c r="X9" i="5"/>
  <c r="X10" i="5" l="1"/>
  <c r="X11" i="5" l="1"/>
  <c r="X12" i="5" l="1"/>
  <c r="X13" i="5" l="1"/>
  <c r="Z10" i="5" l="1"/>
  <c r="B51" i="76" s="1"/>
  <c r="Z2" i="5"/>
  <c r="B39" i="76" s="1"/>
  <c r="Z3" i="5"/>
  <c r="Q39" i="76" s="1"/>
  <c r="Z4" i="5"/>
  <c r="B42" i="76" s="1"/>
  <c r="Z6" i="5"/>
  <c r="B45" i="76" s="1"/>
  <c r="Z5" i="5"/>
  <c r="Q42" i="76" s="1"/>
  <c r="Y2" i="5"/>
  <c r="H39" i="76" s="1"/>
  <c r="Z7" i="5"/>
  <c r="Q45" i="76" s="1"/>
  <c r="Y7" i="5"/>
  <c r="W45" i="76" s="1"/>
  <c r="Y6" i="5"/>
  <c r="H45" i="76" s="1"/>
  <c r="Y4" i="5"/>
  <c r="H42" i="76" s="1"/>
  <c r="Y5" i="5"/>
  <c r="W42" i="76" s="1"/>
  <c r="Z9" i="5"/>
  <c r="Q48" i="76" s="1"/>
  <c r="Y3" i="5"/>
  <c r="W39" i="76" s="1"/>
  <c r="Y8" i="5"/>
  <c r="H48" i="76" s="1"/>
  <c r="Y9" i="5"/>
  <c r="W48" i="76" s="1"/>
  <c r="Z8" i="5"/>
  <c r="B48" i="76" s="1"/>
  <c r="Y13" i="5"/>
  <c r="W54" i="76" s="1"/>
  <c r="Y12" i="5"/>
  <c r="H54" i="76" s="1"/>
  <c r="Z11" i="5"/>
  <c r="Q51" i="76" s="1"/>
  <c r="Z13" i="5"/>
  <c r="Q54" i="76" s="1"/>
  <c r="Z12" i="5"/>
  <c r="B54" i="76" s="1"/>
  <c r="Y11" i="5"/>
  <c r="W51" i="76" s="1"/>
  <c r="Y10" i="5"/>
  <c r="H51" i="76" s="1"/>
</calcChain>
</file>

<file path=xl/sharedStrings.xml><?xml version="1.0" encoding="utf-8"?>
<sst xmlns="http://schemas.openxmlformats.org/spreadsheetml/2006/main" count="2399" uniqueCount="776">
  <si>
    <t>フリガナ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</si>
  <si>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</si>
  <si>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</si>
  <si>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</si>
  <si>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</si>
  <si>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</si>
  <si>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</si>
  <si>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</si>
  <si>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</si>
  <si>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(1)</t>
    <phoneticPr fontId="1"/>
  </si>
  <si>
    <t>(3)</t>
    <phoneticPr fontId="1"/>
  </si>
  <si>
    <t>学科名</t>
    <rPh sb="0" eb="2">
      <t>ガッカ</t>
    </rPh>
    <rPh sb="2" eb="3">
      <t>メイ</t>
    </rPh>
    <phoneticPr fontId="1"/>
  </si>
  <si>
    <t>中学校コード</t>
    <rPh sb="0" eb="3">
      <t>チュウガッコウ</t>
    </rPh>
    <phoneticPr fontId="1"/>
  </si>
  <si>
    <t>県外</t>
  </si>
  <si>
    <t>その他外国人学校</t>
  </si>
  <si>
    <t>国外日本人学校</t>
  </si>
  <si>
    <t>尼崎市</t>
    <rPh sb="0" eb="3">
      <t>アマガサキシ</t>
    </rPh>
    <phoneticPr fontId="1"/>
  </si>
  <si>
    <t>芦屋市</t>
    <rPh sb="0" eb="3">
      <t>アシヤシ</t>
    </rPh>
    <phoneticPr fontId="1"/>
  </si>
  <si>
    <t>西宮市</t>
    <rPh sb="0" eb="2">
      <t>ニシノミヤ</t>
    </rPh>
    <rPh sb="2" eb="3">
      <t>シ</t>
    </rPh>
    <phoneticPr fontId="1"/>
  </si>
  <si>
    <t>宝塚市</t>
    <rPh sb="0" eb="2">
      <t>タカラヅカ</t>
    </rPh>
    <rPh sb="2" eb="3">
      <t>シ</t>
    </rPh>
    <phoneticPr fontId="1"/>
  </si>
  <si>
    <t>川辺郡</t>
    <rPh sb="0" eb="2">
      <t>カワベ</t>
    </rPh>
    <rPh sb="2" eb="3">
      <t>グン</t>
    </rPh>
    <phoneticPr fontId="1"/>
  </si>
  <si>
    <t>三田市</t>
    <rPh sb="0" eb="3">
      <t>サンダシ</t>
    </rPh>
    <phoneticPr fontId="1"/>
  </si>
  <si>
    <t>明石市</t>
    <rPh sb="0" eb="3">
      <t>アカシシ</t>
    </rPh>
    <phoneticPr fontId="1"/>
  </si>
  <si>
    <t>小野市</t>
    <rPh sb="0" eb="3">
      <t>オノシ</t>
    </rPh>
    <phoneticPr fontId="1"/>
  </si>
  <si>
    <t>加西市</t>
    <rPh sb="0" eb="3">
      <t>カサイシ</t>
    </rPh>
    <phoneticPr fontId="1"/>
  </si>
  <si>
    <t>加東市</t>
    <rPh sb="0" eb="3">
      <t>カトウシ</t>
    </rPh>
    <phoneticPr fontId="1"/>
  </si>
  <si>
    <t>多可郡</t>
    <rPh sb="0" eb="3">
      <t>タカグン</t>
    </rPh>
    <phoneticPr fontId="1"/>
  </si>
  <si>
    <t>姫路市</t>
    <rPh sb="0" eb="3">
      <t>ヒメジシ</t>
    </rPh>
    <phoneticPr fontId="1"/>
  </si>
  <si>
    <t>相生市</t>
    <rPh sb="0" eb="3">
      <t>アイオイシ</t>
    </rPh>
    <phoneticPr fontId="1"/>
  </si>
  <si>
    <t>赤穂郡</t>
    <rPh sb="0" eb="3">
      <t>アコウグン</t>
    </rPh>
    <phoneticPr fontId="1"/>
  </si>
  <si>
    <t>たつの市</t>
    <rPh sb="3" eb="4">
      <t>シ</t>
    </rPh>
    <phoneticPr fontId="1"/>
  </si>
  <si>
    <t>赤穂市</t>
    <rPh sb="0" eb="3">
      <t>アコウシ</t>
    </rPh>
    <phoneticPr fontId="1"/>
  </si>
  <si>
    <t>揖保郡</t>
    <rPh sb="0" eb="3">
      <t>イボグン</t>
    </rPh>
    <phoneticPr fontId="1"/>
  </si>
  <si>
    <t>佐用郡</t>
    <rPh sb="0" eb="3">
      <t>サヨウグン</t>
    </rPh>
    <phoneticPr fontId="1"/>
  </si>
  <si>
    <t>豊岡市</t>
    <rPh sb="0" eb="3">
      <t>トヨオカシ</t>
    </rPh>
    <phoneticPr fontId="1"/>
  </si>
  <si>
    <t>美方郡</t>
    <rPh sb="0" eb="3">
      <t>ミカタグン</t>
    </rPh>
    <phoneticPr fontId="1"/>
  </si>
  <si>
    <t>洲本市</t>
    <rPh sb="0" eb="3">
      <t>スモトシ</t>
    </rPh>
    <phoneticPr fontId="1"/>
  </si>
  <si>
    <t>淡路市</t>
    <rPh sb="0" eb="3">
      <t>アワジシ</t>
    </rPh>
    <phoneticPr fontId="1"/>
  </si>
  <si>
    <t>南あわじ市</t>
    <rPh sb="0" eb="1">
      <t>ミナミ</t>
    </rPh>
    <rPh sb="4" eb="5">
      <t>シ</t>
    </rPh>
    <phoneticPr fontId="1"/>
  </si>
  <si>
    <t>地域</t>
    <rPh sb="0" eb="2">
      <t>チイキ</t>
    </rPh>
    <phoneticPr fontId="1"/>
  </si>
  <si>
    <t>学校名</t>
    <rPh sb="0" eb="2">
      <t>ガッコウ</t>
    </rPh>
    <rPh sb="2" eb="3">
      <t>メイ</t>
    </rPh>
    <phoneticPr fontId="1"/>
  </si>
  <si>
    <t>中学校名</t>
    <rPh sb="0" eb="3">
      <t>チュウガッコウ</t>
    </rPh>
    <rPh sb="3" eb="4">
      <t>メイ</t>
    </rPh>
    <phoneticPr fontId="1"/>
  </si>
  <si>
    <t>伊丹市</t>
    <rPh sb="0" eb="3">
      <t>イタミシ</t>
    </rPh>
    <phoneticPr fontId="1"/>
  </si>
  <si>
    <t>川西市</t>
    <rPh sb="0" eb="2">
      <t>カワニシ</t>
    </rPh>
    <rPh sb="2" eb="3">
      <t>シ</t>
    </rPh>
    <phoneticPr fontId="1"/>
  </si>
  <si>
    <t>丹波市</t>
    <rPh sb="0" eb="2">
      <t>タンバ</t>
    </rPh>
    <rPh sb="2" eb="3">
      <t>シ</t>
    </rPh>
    <phoneticPr fontId="1"/>
  </si>
  <si>
    <t>加古川市</t>
    <rPh sb="0" eb="4">
      <t>カコガワシ</t>
    </rPh>
    <phoneticPr fontId="1"/>
  </si>
  <si>
    <t>西脇市</t>
    <rPh sb="0" eb="2">
      <t>ニシワキ</t>
    </rPh>
    <rPh sb="2" eb="3">
      <t>シ</t>
    </rPh>
    <phoneticPr fontId="1"/>
  </si>
  <si>
    <t>三木市</t>
    <rPh sb="0" eb="3">
      <t>ミキシ</t>
    </rPh>
    <phoneticPr fontId="1"/>
  </si>
  <si>
    <t>高砂市</t>
    <rPh sb="0" eb="3">
      <t>タカサゴシ</t>
    </rPh>
    <phoneticPr fontId="1"/>
  </si>
  <si>
    <t>加古郡</t>
    <rPh sb="0" eb="3">
      <t>カコグン</t>
    </rPh>
    <phoneticPr fontId="1"/>
  </si>
  <si>
    <t>朝来市</t>
    <rPh sb="0" eb="3">
      <t>アサゴシ</t>
    </rPh>
    <phoneticPr fontId="1"/>
  </si>
  <si>
    <t>神崎郡</t>
    <rPh sb="0" eb="3">
      <t>カンザキグン</t>
    </rPh>
    <phoneticPr fontId="1"/>
  </si>
  <si>
    <t>種別</t>
    <rPh sb="0" eb="2">
      <t>シュベツ</t>
    </rPh>
    <phoneticPr fontId="1"/>
  </si>
  <si>
    <t>中学校名</t>
    <rPh sb="0" eb="3">
      <t>チュウガッコウ</t>
    </rPh>
    <rPh sb="3" eb="4">
      <t>メイ</t>
    </rPh>
    <phoneticPr fontId="2"/>
  </si>
  <si>
    <t>所在地</t>
    <rPh sb="0" eb="3">
      <t>ショザイチ</t>
    </rPh>
    <phoneticPr fontId="1"/>
  </si>
  <si>
    <t>豊岡市立豊岡南中学校</t>
  </si>
  <si>
    <t>豊岡市立日高東中学校</t>
  </si>
  <si>
    <t>豊岡市立日高西中学校</t>
  </si>
  <si>
    <t>豊岡市立竹野中学校</t>
  </si>
  <si>
    <t>豊岡市立出石中学校</t>
  </si>
  <si>
    <t>卒　業</t>
    <rPh sb="0" eb="1">
      <t>ソツ</t>
    </rPh>
    <rPh sb="2" eb="3">
      <t>ギョウ</t>
    </rPh>
    <phoneticPr fontId="1"/>
  </si>
  <si>
    <t>相生市立双葉中学校</t>
  </si>
  <si>
    <t>相生市立那波中学校</t>
  </si>
  <si>
    <t>相生市立矢野川中学校</t>
  </si>
  <si>
    <t>明石市立錦城中学校</t>
  </si>
  <si>
    <t>明石市立朝霧中学校</t>
  </si>
  <si>
    <t>明石市立衣川中学校</t>
  </si>
  <si>
    <t>明石市立望海中学校</t>
  </si>
  <si>
    <t>明石市立野々池中学校</t>
  </si>
  <si>
    <t>明石市立大久保中学校</t>
  </si>
  <si>
    <t>明石市立高丘中学校</t>
  </si>
  <si>
    <t>明石市立魚住中学校</t>
  </si>
  <si>
    <t>明石市立二見中学校</t>
  </si>
  <si>
    <t>明石市立江井島中学校</t>
  </si>
  <si>
    <t>明石市立魚住東中学校</t>
  </si>
  <si>
    <t>明石市立大久保北中学校</t>
  </si>
  <si>
    <t>上郡町立上郡中学校</t>
  </si>
  <si>
    <t>赤穂市立赤穂中学校</t>
  </si>
  <si>
    <t>赤穂市立赤穂西中学校</t>
  </si>
  <si>
    <t>赤穂市立赤穂東中学校</t>
  </si>
  <si>
    <t>赤穂市立坂越中学校</t>
  </si>
  <si>
    <t>赤穂市立有年中学校</t>
  </si>
  <si>
    <t>朝来市立生野中学校</t>
  </si>
  <si>
    <t>朝来市立和田山中学校</t>
  </si>
  <si>
    <t>朝来市立梁瀬中学校</t>
  </si>
  <si>
    <t>朝来市立朝来中学校</t>
  </si>
  <si>
    <t>芦屋市立精道中学校</t>
  </si>
  <si>
    <t>芦屋市立山手中学校</t>
  </si>
  <si>
    <t>芦屋市立潮見中学校</t>
  </si>
  <si>
    <t>尼崎市立日新中学校</t>
  </si>
  <si>
    <t>尼崎市立小田北中学校</t>
  </si>
  <si>
    <t>尼崎市立大成中学校</t>
  </si>
  <si>
    <t>尼崎市立大庄北中学校</t>
  </si>
  <si>
    <t>尼崎市立立花中学校</t>
  </si>
  <si>
    <t>尼崎市立塚口中学校</t>
  </si>
  <si>
    <t>尼崎市立武庫中学校</t>
  </si>
  <si>
    <t>尼崎市立南武庫之荘中学校</t>
  </si>
  <si>
    <t>尼崎市立園田中学校</t>
  </si>
  <si>
    <t>尼崎市立園田東中学校</t>
  </si>
  <si>
    <t>尼崎市立武庫東中学校</t>
  </si>
  <si>
    <t>尼崎市立小園中学校</t>
  </si>
  <si>
    <t>尼崎市立常陽中学校</t>
  </si>
  <si>
    <t>尼崎市立成良中学校</t>
  </si>
  <si>
    <t>尼崎市立中央中学校</t>
  </si>
  <si>
    <t>尼崎市立大庄中学校</t>
  </si>
  <si>
    <t>淡路市立津名中学校</t>
  </si>
  <si>
    <t>淡路市立岩屋中学校</t>
  </si>
  <si>
    <t>淡路市立東浦中学校</t>
  </si>
  <si>
    <t>淡路市立北淡中学校</t>
  </si>
  <si>
    <t>淡路市立一宮中学校</t>
  </si>
  <si>
    <t>伊丹市立東中学校</t>
  </si>
  <si>
    <t>伊丹市立西中学校</t>
  </si>
  <si>
    <t>伊丹市立南中学校</t>
  </si>
  <si>
    <t>伊丹市立北中学校</t>
  </si>
  <si>
    <t>伊丹市立天王寺川中学校</t>
  </si>
  <si>
    <t>伊丹市立松崎中学校</t>
  </si>
  <si>
    <t>伊丹市立荒牧中学校</t>
  </si>
  <si>
    <t>伊丹市立笹原中学校</t>
  </si>
  <si>
    <t>太子町立太子西中学校</t>
  </si>
  <si>
    <t>太子町立太子東中学校</t>
  </si>
  <si>
    <t>小野市立小野中学校</t>
  </si>
  <si>
    <t>小野市立河合中学校</t>
  </si>
  <si>
    <t>小野市立小野南中学校</t>
  </si>
  <si>
    <t>小野市立旭丘中学校</t>
  </si>
  <si>
    <t>加古川市立加古川中学校</t>
  </si>
  <si>
    <t>加古川市立氷丘中学校</t>
  </si>
  <si>
    <t>加古川市立中部中学校</t>
  </si>
  <si>
    <t>加古川市立神吉中学校</t>
  </si>
  <si>
    <t>加古川市立浜の宮中学校</t>
  </si>
  <si>
    <t>加古川市立平岡中学校</t>
  </si>
  <si>
    <t>加古川市立両荘中学校</t>
  </si>
  <si>
    <t>加古川市立山手中学校</t>
  </si>
  <si>
    <t>加古川市立志方中学校</t>
  </si>
  <si>
    <t>加古川市立平岡南中学校</t>
  </si>
  <si>
    <t>加古川市立別府中学校</t>
  </si>
  <si>
    <t>加古川市立陵南中学校</t>
  </si>
  <si>
    <t>稲美町立稲美中学校</t>
  </si>
  <si>
    <t>播磨町立播磨中学校</t>
  </si>
  <si>
    <t>播磨町立播磨南中学校</t>
  </si>
  <si>
    <t>稲美町立稲美北中学校</t>
  </si>
  <si>
    <t>加西市立北条中学校</t>
  </si>
  <si>
    <t>加西市立善防中学校</t>
  </si>
  <si>
    <t>加西市立加西中学校</t>
  </si>
  <si>
    <t>加西市立泉中学校</t>
  </si>
  <si>
    <t>加東市立社中学校</t>
  </si>
  <si>
    <t>加東市立滝野中学校</t>
  </si>
  <si>
    <t>川西市立川西中学校</t>
  </si>
  <si>
    <t>川西市立川西南中学校</t>
  </si>
  <si>
    <t>川西市立多田中学校</t>
  </si>
  <si>
    <t>川西市立東谷中学校</t>
  </si>
  <si>
    <t>川西市立明峰中学校</t>
  </si>
  <si>
    <t>川西市立緑台中学校</t>
  </si>
  <si>
    <t>猪名川町立中谷中学校</t>
  </si>
  <si>
    <t>猪名川町立六瀬中学校</t>
  </si>
  <si>
    <t>猪名川町立猪名川中学校</t>
  </si>
  <si>
    <t>市川町立市川中学校</t>
  </si>
  <si>
    <t>市川町立鶴居中学校</t>
  </si>
  <si>
    <t>福崎町立福崎西中学校</t>
  </si>
  <si>
    <t>福崎町立福崎東中学校</t>
  </si>
  <si>
    <t>神戸市立有馬中学校</t>
  </si>
  <si>
    <t>神戸市立大池中学校</t>
  </si>
  <si>
    <t>神戸市立山田中学校</t>
  </si>
  <si>
    <t>神戸市立桜の宮中学校</t>
  </si>
  <si>
    <t>神戸市立星和台中学校</t>
  </si>
  <si>
    <t>神戸市立八多中学校</t>
  </si>
  <si>
    <t>神戸市立大沢中学校</t>
  </si>
  <si>
    <t>神戸市立淡河中学校</t>
  </si>
  <si>
    <t>神戸市立広陵中学校</t>
  </si>
  <si>
    <t>神戸市立北神戸中学校</t>
  </si>
  <si>
    <t>神戸市立有野中学校</t>
  </si>
  <si>
    <t>神戸市立大原中学校</t>
  </si>
  <si>
    <t>神戸市立有野北中学校</t>
  </si>
  <si>
    <t>佐用町立佐用中学校</t>
  </si>
  <si>
    <t>佐用町立上月中学校</t>
  </si>
  <si>
    <t>佐用町立上津中学校</t>
  </si>
  <si>
    <t>佐用町立三日月中学校</t>
  </si>
  <si>
    <t>三田市立上野台中学校</t>
  </si>
  <si>
    <t>三田市立八景中学校</t>
  </si>
  <si>
    <t>三田市立長坂中学校</t>
  </si>
  <si>
    <t>三田市立狭間中学校</t>
  </si>
  <si>
    <t>三田市立けやき台中学校</t>
  </si>
  <si>
    <t>三田市立藍中学校</t>
  </si>
  <si>
    <t>三田市立富士中学校</t>
  </si>
  <si>
    <t>宍粟市立山崎西中学校</t>
  </si>
  <si>
    <t>宍粟市立山崎南中学校</t>
  </si>
  <si>
    <t>宍粟市立一宮南中学校</t>
  </si>
  <si>
    <t>宍粟市立一宮北中学校</t>
  </si>
  <si>
    <t>宍粟市立波賀中学校</t>
  </si>
  <si>
    <t>宍粟市立千種中学校</t>
  </si>
  <si>
    <t>宍粟市立山崎東中学校</t>
  </si>
  <si>
    <t>神戸市立太田中学校</t>
  </si>
  <si>
    <t>神戸市立鷹取中学校</t>
  </si>
  <si>
    <t>神戸市立飛松中学校</t>
  </si>
  <si>
    <t>神戸市立高倉中学校</t>
  </si>
  <si>
    <t>神戸市立白川台中学校</t>
  </si>
  <si>
    <t>神戸市立竜が台中学校</t>
  </si>
  <si>
    <t>神戸市立東落合中学校</t>
  </si>
  <si>
    <t>神戸市立友が丘中学校</t>
  </si>
  <si>
    <t>神戸市立横尾中学校</t>
  </si>
  <si>
    <t>神戸市立西落合中学校</t>
  </si>
  <si>
    <t>神戸市立須磨北中学校</t>
  </si>
  <si>
    <t>洲本市立洲浜中学校</t>
  </si>
  <si>
    <t>洲本市立青雲中学校</t>
  </si>
  <si>
    <t>洲本市立由良中学校</t>
  </si>
  <si>
    <t>洲本市立安乎中学校</t>
  </si>
  <si>
    <t>洲本市立五色中学校</t>
  </si>
  <si>
    <t>多可町立中町中学校</t>
  </si>
  <si>
    <t>多可町立加美中学校</t>
  </si>
  <si>
    <t>多可町立八千代中学校</t>
  </si>
  <si>
    <t>高砂市立高砂中学校</t>
  </si>
  <si>
    <t>高砂市立荒井中学校</t>
  </si>
  <si>
    <t>高砂市立松陽中学校</t>
  </si>
  <si>
    <t>高砂市立鹿島中学校</t>
  </si>
  <si>
    <t>高砂市立宝殿中学校</t>
  </si>
  <si>
    <t>高砂市立竜山中学校</t>
  </si>
  <si>
    <t>宝塚市立宝塚第一中学校</t>
  </si>
  <si>
    <t>宝塚市立高司中学校</t>
  </si>
  <si>
    <t>宝塚市立宝梅中学校</t>
  </si>
  <si>
    <t>宝塚市立宝塚中学校</t>
  </si>
  <si>
    <t>宝塚市立長尾中学校</t>
  </si>
  <si>
    <t>宝塚市立南ひばりガ丘中学校</t>
  </si>
  <si>
    <t>宝塚市立西谷中学校</t>
  </si>
  <si>
    <t>宝塚市立安倉中学校</t>
  </si>
  <si>
    <t>宝塚市立中山五月台中学校</t>
  </si>
  <si>
    <t>宝塚市立御殿山中学校</t>
  </si>
  <si>
    <t>宝塚市立光ガ丘中学校</t>
  </si>
  <si>
    <t>宝塚市立山手台中学校</t>
  </si>
  <si>
    <t>たつの市立龍野東中学校</t>
  </si>
  <si>
    <t>たつの市立龍野西中学校</t>
  </si>
  <si>
    <t>たつの市立新宮中学校</t>
  </si>
  <si>
    <t>たつの市立揖保川中学校</t>
  </si>
  <si>
    <t>たつの市立御津中学校</t>
  </si>
  <si>
    <t>神戸市立塩屋中学校</t>
  </si>
  <si>
    <t>神戸市立垂水東中学校</t>
  </si>
  <si>
    <t>神戸市立垂水中学校</t>
  </si>
  <si>
    <t>神戸市立歌敷山中学校</t>
  </si>
  <si>
    <t>神戸市立福田中学校</t>
  </si>
  <si>
    <t>神戸市立多聞東中学校</t>
  </si>
  <si>
    <t>神戸市立舞子中学校</t>
  </si>
  <si>
    <t>神戸市立神陵台中学校</t>
  </si>
  <si>
    <t>神戸市立本多聞中学校</t>
  </si>
  <si>
    <t>神戸市立星陵台中学校</t>
  </si>
  <si>
    <t>丹波市立山南中学校</t>
  </si>
  <si>
    <t>丹波市立和田中学校</t>
  </si>
  <si>
    <t>丹波市立氷上中学校</t>
  </si>
  <si>
    <t>丹波市立青垣中学校</t>
  </si>
  <si>
    <t>丹波市立市島中学校</t>
  </si>
  <si>
    <t>丹波市立春日中学校</t>
  </si>
  <si>
    <t>神戸市立筒井台中学校</t>
  </si>
  <si>
    <t>神戸市立葺合中学校</t>
  </si>
  <si>
    <t>神戸市立布引中学校</t>
  </si>
  <si>
    <t>神戸市立神戸生田中学校</t>
  </si>
  <si>
    <t>神戸市立渚中学校</t>
  </si>
  <si>
    <t>豊岡市立豊岡北中学校</t>
  </si>
  <si>
    <t>豊岡市立港中学校</t>
  </si>
  <si>
    <t>豊岡市立城崎中学校</t>
  </si>
  <si>
    <t>豊岡市立但東中学校</t>
  </si>
  <si>
    <t>神戸市立雲雀丘中学校</t>
  </si>
  <si>
    <t>神戸市立丸山中学校</t>
  </si>
  <si>
    <t>神戸市立西代中学校</t>
  </si>
  <si>
    <t>神戸市立高取台中学校</t>
  </si>
  <si>
    <t>神戸市立駒ヶ林中学校</t>
  </si>
  <si>
    <t>神戸市立長田中学校</t>
  </si>
  <si>
    <t>神戸市立鷹匠中学校</t>
  </si>
  <si>
    <t>神戸市立原田中学校</t>
  </si>
  <si>
    <t>神戸市立長峰中学校</t>
  </si>
  <si>
    <t>神戸市立上野中学校</t>
  </si>
  <si>
    <t>神戸市立伊川谷中学校</t>
  </si>
  <si>
    <t>神戸市立櫨谷中学校</t>
  </si>
  <si>
    <t>神戸市立押部谷中学校</t>
  </si>
  <si>
    <t>神戸市立玉津中学校</t>
  </si>
  <si>
    <t>神戸市立平野中学校</t>
  </si>
  <si>
    <t>神戸市立神出中学校</t>
  </si>
  <si>
    <t>神戸市立岩岡中学校</t>
  </si>
  <si>
    <t>神戸市立王塚台中学校</t>
  </si>
  <si>
    <t>神戸市立桜が丘中学校</t>
  </si>
  <si>
    <t>神戸市立長坂中学校</t>
  </si>
  <si>
    <t>神戸市立太山寺中学校</t>
  </si>
  <si>
    <t>神戸市立西神中学校</t>
  </si>
  <si>
    <t>神戸市立井吹台中学校</t>
  </si>
  <si>
    <t>西宮市立浜脇中学校</t>
  </si>
  <si>
    <t>西宮市立大社中学校</t>
  </si>
  <si>
    <t>西宮市立苦楽園中学校</t>
  </si>
  <si>
    <t>西宮市立甲陵中学校</t>
  </si>
  <si>
    <t>西宮市立上ヶ原中学校</t>
  </si>
  <si>
    <t>西宮市立瓦木中学校</t>
  </si>
  <si>
    <t>西宮市立甲武中学校</t>
  </si>
  <si>
    <t>西宮市立上甲子園中学校</t>
  </si>
  <si>
    <t>西宮市立今津中学校</t>
  </si>
  <si>
    <t>西宮市立鳴尾中学校</t>
  </si>
  <si>
    <t>西宮市立浜甲子園中学校</t>
  </si>
  <si>
    <t>西宮市立学文中学校</t>
  </si>
  <si>
    <t>西宮市立山口中学校</t>
  </si>
  <si>
    <t>西宮市立塩瀬中学校</t>
  </si>
  <si>
    <t>西宮市立平木中学校</t>
  </si>
  <si>
    <t>西宮市立鳴尾南中学校</t>
  </si>
  <si>
    <t>西宮市立真砂中学校</t>
  </si>
  <si>
    <t>西宮市立深津中学校</t>
  </si>
  <si>
    <t>西宮市立高須中学校</t>
  </si>
  <si>
    <t>西脇市立西脇中学校</t>
  </si>
  <si>
    <t>西脇市立西脇東中学校</t>
  </si>
  <si>
    <t>西脇市立西脇南中学校</t>
  </si>
  <si>
    <t>神戸市立本庄中学校</t>
  </si>
  <si>
    <t>神戸市立魚崎中学校</t>
  </si>
  <si>
    <t>神戸市立本山中学校</t>
  </si>
  <si>
    <t>神戸市立住吉中学校</t>
  </si>
  <si>
    <t>神戸市立御影中学校</t>
  </si>
  <si>
    <t>神戸市立本山南中学校</t>
  </si>
  <si>
    <t>神戸市立向洋中学校</t>
  </si>
  <si>
    <t>姫路市立増位中学校</t>
  </si>
  <si>
    <t>姫路市立琴陵中学校</t>
  </si>
  <si>
    <t>姫路市立広嶺中学校</t>
  </si>
  <si>
    <t>姫路市立東光中学校</t>
  </si>
  <si>
    <t>姫路市立山陽中学校</t>
  </si>
  <si>
    <t>姫路市立高丘中学校</t>
  </si>
  <si>
    <t>姫路市立飾磨中部中学校</t>
  </si>
  <si>
    <t>姫路市立飾磨東中学校</t>
  </si>
  <si>
    <t>姫路市立飾磨西中学校</t>
  </si>
  <si>
    <t>姫路市立灘中学校</t>
  </si>
  <si>
    <t>姫路市立広畑中学校</t>
  </si>
  <si>
    <t>姫路市立夢前中学校</t>
  </si>
  <si>
    <t>姫路市立網干中学校</t>
  </si>
  <si>
    <t>姫路市立大白書中学校</t>
  </si>
  <si>
    <t>姫路市立東中学校</t>
  </si>
  <si>
    <t>姫路市立大的中学校</t>
  </si>
  <si>
    <t>姫路市立花田中学校</t>
  </si>
  <si>
    <t>姫路市立城山中学校</t>
  </si>
  <si>
    <t>姫路市立神南中学校</t>
  </si>
  <si>
    <t>姫路市立林田中学校</t>
  </si>
  <si>
    <t>姫路市立安室中学校</t>
  </si>
  <si>
    <t>姫路市立城乾中学校</t>
  </si>
  <si>
    <t>姫路市立書写中学校</t>
  </si>
  <si>
    <t>姫路市立大津中学校</t>
  </si>
  <si>
    <t>姫路市立家島中学校</t>
  </si>
  <si>
    <t>姫路市立坊勢中学校</t>
  </si>
  <si>
    <t>姫路市立置塩中学校</t>
  </si>
  <si>
    <t>姫路市立鹿谷中学校</t>
  </si>
  <si>
    <t>姫路市立菅野中学校</t>
  </si>
  <si>
    <t>姫路市立香寺中学校</t>
  </si>
  <si>
    <t>姫路市立安富中学校</t>
  </si>
  <si>
    <t>神戸市立夢野中学校</t>
  </si>
  <si>
    <t>神戸市立湊川中学校</t>
  </si>
  <si>
    <t>神戸市立兵庫中学校</t>
  </si>
  <si>
    <t>神戸市立須佐野中学校</t>
  </si>
  <si>
    <t>神戸市立吉田中学校</t>
  </si>
  <si>
    <t>新温泉町立浜坂中学校</t>
  </si>
  <si>
    <t>新温泉町立夢が丘中学校</t>
  </si>
  <si>
    <t>三木市立三木中学校</t>
  </si>
  <si>
    <t>三木市立別所中学校</t>
  </si>
  <si>
    <t>三木市立緑が丘中学校</t>
  </si>
  <si>
    <t>三木市立星陽中学校</t>
  </si>
  <si>
    <t>三木市立自由が丘中学校</t>
  </si>
  <si>
    <t>三木市立三木東中学校</t>
  </si>
  <si>
    <t>三木市立吉川中学校</t>
  </si>
  <si>
    <t>南あわじ市立倭文中学校</t>
  </si>
  <si>
    <t>南あわじ市立三原中学校</t>
  </si>
  <si>
    <t>南あわじ市立南淡中学校</t>
  </si>
  <si>
    <t>南あわじ市立沼島中学校</t>
  </si>
  <si>
    <t>養父市立養父中学校</t>
  </si>
  <si>
    <t>養父市立大屋中学校</t>
  </si>
  <si>
    <t>校長名</t>
    <rPh sb="0" eb="2">
      <t>コウチョウ</t>
    </rPh>
    <rPh sb="2" eb="3">
      <t>メイ</t>
    </rPh>
    <phoneticPr fontId="2"/>
  </si>
  <si>
    <t>卒業見込</t>
    <rPh sb="0" eb="1">
      <t>ソツ</t>
    </rPh>
    <rPh sb="1" eb="2">
      <t>ギョウ</t>
    </rPh>
    <rPh sb="2" eb="4">
      <t>ミコ</t>
    </rPh>
    <phoneticPr fontId="1"/>
  </si>
  <si>
    <t>記</t>
    <rPh sb="0" eb="1">
      <t>キ</t>
    </rPh>
    <phoneticPr fontId="1"/>
  </si>
  <si>
    <t>男・女</t>
    <rPh sb="0" eb="1">
      <t>オトコ</t>
    </rPh>
    <rPh sb="2" eb="3">
      <t>オンナ</t>
    </rPh>
    <phoneticPr fontId="1"/>
  </si>
  <si>
    <t>校長名</t>
    <rPh sb="0" eb="2">
      <t>コウチョウ</t>
    </rPh>
    <rPh sb="2" eb="3">
      <t>メイ</t>
    </rPh>
    <phoneticPr fontId="1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</si>
  <si>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</si>
  <si>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</si>
  <si>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</si>
  <si>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性別</t>
    <rPh sb="0" eb="2">
      <t>セイベツ</t>
    </rPh>
    <phoneticPr fontId="8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</si>
  <si>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</si>
  <si>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</si>
  <si>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</si>
  <si>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</si>
  <si>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</si>
  <si>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</si>
  <si>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高専　太郎</t>
    <rPh sb="0" eb="2">
      <t>コウセン</t>
    </rPh>
    <rPh sb="3" eb="5">
      <t>タロウ</t>
    </rPh>
    <phoneticPr fontId="8"/>
  </si>
  <si>
    <t>男</t>
    <rPh sb="0" eb="1">
      <t>オトコ</t>
    </rPh>
    <phoneticPr fontId="8"/>
  </si>
  <si>
    <t>&lt;----- 直接入力してください -----&gt;</t>
    <rPh sb="7" eb="9">
      <t>チョクセツ</t>
    </rPh>
    <rPh sb="9" eb="11">
      <t>ニュウリョク</t>
    </rPh>
    <phoneticPr fontId="8"/>
  </si>
  <si>
    <t>&lt;-----  この欄はマウスを左クリックすると選択肢が表示されます  ----&gt;</t>
    <rPh sb="10" eb="11">
      <t>ラン</t>
    </rPh>
    <rPh sb="16" eb="17">
      <t>ヒダリ</t>
    </rPh>
    <rPh sb="24" eb="27">
      <t>センタクシ</t>
    </rPh>
    <rPh sb="28" eb="30">
      <t>ヒョウジ</t>
    </rPh>
    <phoneticPr fontId="8"/>
  </si>
  <si>
    <t xml:space="preserve"> 4 月</t>
    <rPh sb="3" eb="4">
      <t>ガツ</t>
    </rPh>
    <phoneticPr fontId="1"/>
  </si>
  <si>
    <t xml:space="preserve"> 5 月</t>
    <rPh sb="3" eb="4">
      <t>ガツ</t>
    </rPh>
    <phoneticPr fontId="1"/>
  </si>
  <si>
    <t xml:space="preserve"> 6 月</t>
    <rPh sb="3" eb="4">
      <t>ガツ</t>
    </rPh>
    <phoneticPr fontId="1"/>
  </si>
  <si>
    <t xml:space="preserve"> 7 月</t>
    <rPh sb="3" eb="4">
      <t>ガツ</t>
    </rPh>
    <phoneticPr fontId="1"/>
  </si>
  <si>
    <t xml:space="preserve"> 8 月</t>
    <rPh sb="3" eb="4">
      <t>ガツ</t>
    </rPh>
    <phoneticPr fontId="1"/>
  </si>
  <si>
    <t xml:space="preserve"> 9 月</t>
    <rPh sb="3" eb="4">
      <t>ガツ</t>
    </rPh>
    <phoneticPr fontId="1"/>
  </si>
  <si>
    <t xml:space="preserve"> 10 月</t>
    <rPh sb="4" eb="5">
      <t>ガツ</t>
    </rPh>
    <phoneticPr fontId="1"/>
  </si>
  <si>
    <t xml:space="preserve"> 11 月</t>
    <rPh sb="4" eb="5">
      <t>ガツ</t>
    </rPh>
    <phoneticPr fontId="1"/>
  </si>
  <si>
    <t xml:space="preserve"> 12 月</t>
    <rPh sb="4" eb="5">
      <t>ガツ</t>
    </rPh>
    <phoneticPr fontId="1"/>
  </si>
  <si>
    <t xml:space="preserve"> </t>
    <phoneticPr fontId="1"/>
  </si>
  <si>
    <t xml:space="preserve"> 1 月</t>
    <rPh sb="3" eb="4">
      <t>ガツ</t>
    </rPh>
    <phoneticPr fontId="1"/>
  </si>
  <si>
    <t xml:space="preserve"> 2 月</t>
    <rPh sb="3" eb="4">
      <t>ガツ</t>
    </rPh>
    <phoneticPr fontId="1"/>
  </si>
  <si>
    <t xml:space="preserve"> 3 月</t>
    <rPh sb="3" eb="4">
      <t>ガツ</t>
    </rPh>
    <phoneticPr fontId="1"/>
  </si>
  <si>
    <t xml:space="preserve"> 1 日</t>
    <rPh sb="3" eb="4">
      <t>ニチ</t>
    </rPh>
    <phoneticPr fontId="1"/>
  </si>
  <si>
    <t xml:space="preserve"> 2 日</t>
    <rPh sb="3" eb="4">
      <t>ニチ</t>
    </rPh>
    <phoneticPr fontId="1"/>
  </si>
  <si>
    <t xml:space="preserve"> 3 日</t>
    <rPh sb="3" eb="4">
      <t>ニチ</t>
    </rPh>
    <phoneticPr fontId="1"/>
  </si>
  <si>
    <t xml:space="preserve"> 4 日</t>
    <rPh sb="3" eb="4">
      <t>ニチ</t>
    </rPh>
    <phoneticPr fontId="1"/>
  </si>
  <si>
    <t xml:space="preserve"> 5 日</t>
    <rPh sb="3" eb="4">
      <t>ニチ</t>
    </rPh>
    <phoneticPr fontId="1"/>
  </si>
  <si>
    <t xml:space="preserve"> 6 日</t>
    <rPh sb="3" eb="4">
      <t>ニチ</t>
    </rPh>
    <phoneticPr fontId="1"/>
  </si>
  <si>
    <t xml:space="preserve"> 7 日</t>
    <rPh sb="3" eb="4">
      <t>ニチ</t>
    </rPh>
    <phoneticPr fontId="1"/>
  </si>
  <si>
    <t xml:space="preserve"> 8 日</t>
    <rPh sb="3" eb="4">
      <t>ニチ</t>
    </rPh>
    <phoneticPr fontId="1"/>
  </si>
  <si>
    <t xml:space="preserve"> 9 日</t>
    <rPh sb="3" eb="4">
      <t>ニチ</t>
    </rPh>
    <phoneticPr fontId="1"/>
  </si>
  <si>
    <t xml:space="preserve"> 10 日</t>
    <rPh sb="4" eb="5">
      <t>ニチ</t>
    </rPh>
    <phoneticPr fontId="1"/>
  </si>
  <si>
    <t xml:space="preserve"> 11 日</t>
    <rPh sb="4" eb="5">
      <t>ニチ</t>
    </rPh>
    <phoneticPr fontId="1"/>
  </si>
  <si>
    <t xml:space="preserve"> 12 日</t>
    <rPh sb="4" eb="5">
      <t>ニチ</t>
    </rPh>
    <phoneticPr fontId="1"/>
  </si>
  <si>
    <t xml:space="preserve"> 13 日</t>
    <rPh sb="4" eb="5">
      <t>ニチ</t>
    </rPh>
    <phoneticPr fontId="1"/>
  </si>
  <si>
    <t xml:space="preserve"> 14 日</t>
    <rPh sb="4" eb="5">
      <t>ニチ</t>
    </rPh>
    <phoneticPr fontId="1"/>
  </si>
  <si>
    <t xml:space="preserve"> 15 日</t>
    <rPh sb="4" eb="5">
      <t>ニチ</t>
    </rPh>
    <phoneticPr fontId="1"/>
  </si>
  <si>
    <t xml:space="preserve"> 16 日</t>
    <rPh sb="4" eb="5">
      <t>ニチ</t>
    </rPh>
    <phoneticPr fontId="1"/>
  </si>
  <si>
    <t xml:space="preserve"> 17 日</t>
    <rPh sb="4" eb="5">
      <t>ニチ</t>
    </rPh>
    <phoneticPr fontId="1"/>
  </si>
  <si>
    <t xml:space="preserve"> 18 日</t>
    <rPh sb="4" eb="5">
      <t>ニチ</t>
    </rPh>
    <phoneticPr fontId="1"/>
  </si>
  <si>
    <t xml:space="preserve"> 19 日</t>
    <rPh sb="4" eb="5">
      <t>ニチ</t>
    </rPh>
    <phoneticPr fontId="1"/>
  </si>
  <si>
    <t xml:space="preserve"> 20 日</t>
    <rPh sb="4" eb="5">
      <t>ニチ</t>
    </rPh>
    <phoneticPr fontId="1"/>
  </si>
  <si>
    <t xml:space="preserve"> 21 日</t>
    <rPh sb="4" eb="5">
      <t>ニチ</t>
    </rPh>
    <phoneticPr fontId="1"/>
  </si>
  <si>
    <t xml:space="preserve"> 22 日</t>
    <rPh sb="4" eb="5">
      <t>ニチ</t>
    </rPh>
    <phoneticPr fontId="1"/>
  </si>
  <si>
    <t xml:space="preserve"> 23 日</t>
    <rPh sb="4" eb="5">
      <t>ニチ</t>
    </rPh>
    <phoneticPr fontId="1"/>
  </si>
  <si>
    <t xml:space="preserve"> 24 日</t>
    <rPh sb="4" eb="5">
      <t>ニチ</t>
    </rPh>
    <phoneticPr fontId="1"/>
  </si>
  <si>
    <t xml:space="preserve"> 25 日</t>
    <rPh sb="4" eb="5">
      <t>ニチ</t>
    </rPh>
    <phoneticPr fontId="1"/>
  </si>
  <si>
    <t xml:space="preserve"> 26 日</t>
    <rPh sb="4" eb="5">
      <t>ニチ</t>
    </rPh>
    <phoneticPr fontId="1"/>
  </si>
  <si>
    <t xml:space="preserve"> 27 日</t>
    <rPh sb="4" eb="5">
      <t>ニチ</t>
    </rPh>
    <phoneticPr fontId="1"/>
  </si>
  <si>
    <t xml:space="preserve"> 28 日</t>
    <rPh sb="4" eb="5">
      <t>ニチ</t>
    </rPh>
    <phoneticPr fontId="1"/>
  </si>
  <si>
    <t xml:space="preserve"> 29 日</t>
    <rPh sb="4" eb="5">
      <t>ニチ</t>
    </rPh>
    <phoneticPr fontId="1"/>
  </si>
  <si>
    <t xml:space="preserve"> 30 日</t>
    <rPh sb="4" eb="5">
      <t>ニチ</t>
    </rPh>
    <phoneticPr fontId="1"/>
  </si>
  <si>
    <t xml:space="preserve"> 31 日</t>
    <rPh sb="4" eb="5">
      <t>ニチ</t>
    </rPh>
    <phoneticPr fontId="1"/>
  </si>
  <si>
    <t>書類作成日</t>
    <rPh sb="0" eb="2">
      <t>ショルイ</t>
    </rPh>
    <rPh sb="2" eb="4">
      <t>サクセイ</t>
    </rPh>
    <rPh sb="4" eb="5">
      <t>ビ</t>
    </rPh>
    <phoneticPr fontId="2"/>
  </si>
  <si>
    <r>
      <rPr>
        <sz val="14"/>
        <color indexed="8"/>
        <rFont val="ＭＳ Ｐゴシック"/>
        <family val="3"/>
        <charset val="128"/>
      </rPr>
      <t>㊚</t>
    </r>
    <r>
      <rPr>
        <sz val="11"/>
        <color theme="1"/>
        <rFont val="ＭＳ Ｐゴシック"/>
        <family val="3"/>
        <charset val="128"/>
        <scheme val="minor"/>
      </rPr>
      <t>・女</t>
    </r>
    <rPh sb="2" eb="3">
      <t>オンナ</t>
    </rPh>
    <phoneticPr fontId="1"/>
  </si>
  <si>
    <r>
      <t>男・</t>
    </r>
    <r>
      <rPr>
        <sz val="14"/>
        <color indexed="8"/>
        <rFont val="ＭＳ Ｐゴシック"/>
        <family val="3"/>
        <charset val="128"/>
      </rPr>
      <t>㊛</t>
    </r>
    <rPh sb="0" eb="1">
      <t>オトコ</t>
    </rPh>
    <phoneticPr fontId="1"/>
  </si>
  <si>
    <t>フリガナ</t>
    <phoneticPr fontId="8"/>
  </si>
  <si>
    <t>コウセン　タロウ</t>
    <phoneticPr fontId="8"/>
  </si>
  <si>
    <t>シート名</t>
    <rPh sb="3" eb="4">
      <t>メイ</t>
    </rPh>
    <phoneticPr fontId="8"/>
  </si>
  <si>
    <t>年度２</t>
    <rPh sb="0" eb="2">
      <t>ネンド</t>
    </rPh>
    <phoneticPr fontId="1"/>
  </si>
  <si>
    <t>【説明】
枠の上でマウスを左クリックすると，月日が選択できます。ここで書類作成日を入力すると，すべての調査書，推薦書に作成日が自動挿入されます。</t>
    <rPh sb="5" eb="6">
      <t>ワク</t>
    </rPh>
    <rPh sb="7" eb="8">
      <t>ウエ</t>
    </rPh>
    <rPh sb="13" eb="14">
      <t>ヒダリ</t>
    </rPh>
    <rPh sb="22" eb="23">
      <t>ツキ</t>
    </rPh>
    <rPh sb="23" eb="24">
      <t>ニチ</t>
    </rPh>
    <rPh sb="25" eb="27">
      <t>センタク</t>
    </rPh>
    <rPh sb="35" eb="37">
      <t>ショルイ</t>
    </rPh>
    <rPh sb="37" eb="39">
      <t>サクセイ</t>
    </rPh>
    <rPh sb="39" eb="40">
      <t>ビ</t>
    </rPh>
    <rPh sb="41" eb="43">
      <t>ニュウリョク</t>
    </rPh>
    <rPh sb="51" eb="54">
      <t>チョウサショ</t>
    </rPh>
    <rPh sb="55" eb="57">
      <t>スイセン</t>
    </rPh>
    <rPh sb="57" eb="58">
      <t>ショ</t>
    </rPh>
    <rPh sb="59" eb="61">
      <t>サクセイ</t>
    </rPh>
    <rPh sb="61" eb="62">
      <t>ビ</t>
    </rPh>
    <rPh sb="63" eb="65">
      <t>ジドウ</t>
    </rPh>
    <rPh sb="65" eb="67">
      <t>ソウニュウ</t>
    </rPh>
    <phoneticPr fontId="2"/>
  </si>
  <si>
    <t>　（例）　高専　太郎</t>
    <rPh sb="2" eb="3">
      <t>レイ</t>
    </rPh>
    <rPh sb="5" eb="7">
      <t>コウセン</t>
    </rPh>
    <rPh sb="8" eb="10">
      <t>タロウ</t>
    </rPh>
    <phoneticPr fontId="2"/>
  </si>
  <si>
    <t>【基礎データの入力シート】</t>
    <rPh sb="1" eb="3">
      <t>キソ</t>
    </rPh>
    <rPh sb="7" eb="9">
      <t>ニュウリョク</t>
    </rPh>
    <phoneticPr fontId="2"/>
  </si>
  <si>
    <t>　（例）　神戸市立神戸第一中学校</t>
    <rPh sb="2" eb="3">
      <t>レイ</t>
    </rPh>
    <rPh sb="5" eb="7">
      <t>コウベ</t>
    </rPh>
    <rPh sb="7" eb="9">
      <t>イチリツ</t>
    </rPh>
    <rPh sb="9" eb="11">
      <t>コウベ</t>
    </rPh>
    <rPh sb="11" eb="13">
      <t>ダイイチ</t>
    </rPh>
    <rPh sb="13" eb="16">
      <t>チュウガッコウ</t>
    </rPh>
    <phoneticPr fontId="2"/>
  </si>
  <si>
    <t>養父市</t>
    <rPh sb="0" eb="2">
      <t>ヨウフ</t>
    </rPh>
    <rPh sb="2" eb="3">
      <t>シ</t>
    </rPh>
    <phoneticPr fontId="1"/>
  </si>
  <si>
    <t>名　　　前</t>
    <rPh sb="0" eb="1">
      <t>ナ</t>
    </rPh>
    <rPh sb="4" eb="5">
      <t>マエ</t>
    </rPh>
    <phoneticPr fontId="8"/>
  </si>
  <si>
    <t>宍粟市</t>
    <rPh sb="0" eb="2">
      <t>シソウ</t>
    </rPh>
    <rPh sb="2" eb="3">
      <t>シ</t>
    </rPh>
    <phoneticPr fontId="1"/>
  </si>
  <si>
    <t>○</t>
    <phoneticPr fontId="1"/>
  </si>
  <si>
    <r>
      <t>生 年</t>
    </r>
    <r>
      <rPr>
        <sz val="10"/>
        <color indexed="8"/>
        <rFont val="ＭＳ Ｐゴシック"/>
        <family val="3"/>
        <charset val="128"/>
      </rPr>
      <t xml:space="preserve"> </t>
    </r>
    <r>
      <rPr>
        <sz val="10"/>
        <color indexed="8"/>
        <rFont val="ＭＳ Ｐゴシック"/>
        <family val="3"/>
        <charset val="128"/>
      </rPr>
      <t>月</t>
    </r>
    <r>
      <rPr>
        <sz val="10"/>
        <color indexed="8"/>
        <rFont val="ＭＳ Ｐゴシック"/>
        <family val="3"/>
        <charset val="128"/>
      </rPr>
      <t xml:space="preserve"> </t>
    </r>
    <r>
      <rPr>
        <sz val="10"/>
        <color indexed="8"/>
        <rFont val="ＭＳ Ｐゴシック"/>
        <family val="3"/>
        <charset val="128"/>
      </rPr>
      <t>日</t>
    </r>
    <rPh sb="0" eb="1">
      <t>セイ</t>
    </rPh>
    <rPh sb="2" eb="3">
      <t>ネン</t>
    </rPh>
    <rPh sb="4" eb="5">
      <t>ツキ</t>
    </rPh>
    <rPh sb="6" eb="7">
      <t>ヒ</t>
    </rPh>
    <phoneticPr fontId="8"/>
  </si>
  <si>
    <t/>
  </si>
  <si>
    <t>【注意】
中学校の基礎データを入力します。中学校名や校長名がすべてのシートの必要箇所に自動的に書き込まれます。</t>
    <rPh sb="1" eb="3">
      <t>チュウイ</t>
    </rPh>
    <rPh sb="5" eb="8">
      <t>チュウガッコウ</t>
    </rPh>
    <rPh sb="9" eb="11">
      <t>キソ</t>
    </rPh>
    <rPh sb="15" eb="17">
      <t>ニュウリョク</t>
    </rPh>
    <rPh sb="21" eb="24">
      <t>チュウガッコウ</t>
    </rPh>
    <rPh sb="24" eb="25">
      <t>メイ</t>
    </rPh>
    <rPh sb="26" eb="28">
      <t>コウチョウ</t>
    </rPh>
    <rPh sb="28" eb="29">
      <t>メイ</t>
    </rPh>
    <rPh sb="38" eb="40">
      <t>ヒツヨウ</t>
    </rPh>
    <rPh sb="40" eb="42">
      <t>カショ</t>
    </rPh>
    <rPh sb="43" eb="46">
      <t>ジドウテキ</t>
    </rPh>
    <rPh sb="47" eb="48">
      <t>カ</t>
    </rPh>
    <rPh sb="49" eb="50">
      <t>コ</t>
    </rPh>
    <phoneticPr fontId="2"/>
  </si>
  <si>
    <t>準1</t>
    <rPh sb="0" eb="1">
      <t>ジュン</t>
    </rPh>
    <phoneticPr fontId="1"/>
  </si>
  <si>
    <t>準2</t>
    <rPh sb="0" eb="1">
      <t>ジュン</t>
    </rPh>
    <phoneticPr fontId="1"/>
  </si>
  <si>
    <t>(推薦の場合の送り状)</t>
    <rPh sb="1" eb="3">
      <t>スイセン</t>
    </rPh>
    <rPh sb="4" eb="6">
      <t>バアイ</t>
    </rPh>
    <rPh sb="7" eb="8">
      <t>オク</t>
    </rPh>
    <rPh sb="9" eb="10">
      <t>ジョウ</t>
    </rPh>
    <phoneticPr fontId="1"/>
  </si>
  <si>
    <t>神戸市立工業高等専門学校</t>
    <rPh sb="0" eb="3">
      <t>コウベシ</t>
    </rPh>
    <rPh sb="3" eb="4">
      <t>リツ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1"/>
  </si>
  <si>
    <t>公印</t>
    <rPh sb="0" eb="2">
      <t>コウイン</t>
    </rPh>
    <phoneticPr fontId="1"/>
  </si>
  <si>
    <t>下記の者について出願書類等をとりそろえ、別添のとおり送付します。</t>
    <rPh sb="0" eb="2">
      <t>カキ</t>
    </rPh>
    <rPh sb="3" eb="4">
      <t>モノ</t>
    </rPh>
    <rPh sb="8" eb="10">
      <t>シュツガン</t>
    </rPh>
    <rPh sb="10" eb="13">
      <t>ショルイトウ</t>
    </rPh>
    <rPh sb="20" eb="21">
      <t>ベツ</t>
    </rPh>
    <rPh sb="26" eb="28">
      <t>ソウフ</t>
    </rPh>
    <phoneticPr fontId="1"/>
  </si>
  <si>
    <t>志望学科</t>
    <rPh sb="0" eb="2">
      <t>シボウ</t>
    </rPh>
    <rPh sb="2" eb="4">
      <t>ガッカ</t>
    </rPh>
    <phoneticPr fontId="1"/>
  </si>
  <si>
    <t>名前</t>
    <rPh sb="0" eb="2">
      <t>ナマエ</t>
    </rPh>
    <phoneticPr fontId="1"/>
  </si>
  <si>
    <t>入学志願者調査書</t>
    <phoneticPr fontId="1"/>
  </si>
  <si>
    <t>科</t>
    <phoneticPr fontId="1"/>
  </si>
  <si>
    <t>生年月日</t>
    <rPh sb="0" eb="2">
      <t>セイネン</t>
    </rPh>
    <rPh sb="2" eb="4">
      <t>ガッピ</t>
    </rPh>
    <phoneticPr fontId="1"/>
  </si>
  <si>
    <t>学歴</t>
    <rPh sb="0" eb="2">
      <t>ガクレキ</t>
    </rPh>
    <phoneticPr fontId="1"/>
  </si>
  <si>
    <t>転入学歴があればご記入ください。</t>
    <rPh sb="0" eb="3">
      <t>テンニュウガク</t>
    </rPh>
    <rPh sb="3" eb="4">
      <t>レキ</t>
    </rPh>
    <rPh sb="9" eb="11">
      <t>キニュウ</t>
    </rPh>
    <phoneticPr fontId="1"/>
  </si>
  <si>
    <t>学習評定の記録</t>
    <phoneticPr fontId="1"/>
  </si>
  <si>
    <t>教科</t>
    <rPh sb="0" eb="2">
      <t>キョウカ</t>
    </rPh>
    <phoneticPr fontId="1"/>
  </si>
  <si>
    <t>体育
保健</t>
    <rPh sb="3" eb="5">
      <t>ホケン</t>
    </rPh>
    <phoneticPr fontId="1"/>
  </si>
  <si>
    <t>家庭
技術</t>
    <rPh sb="3" eb="5">
      <t>ギジュツ</t>
    </rPh>
    <phoneticPr fontId="1"/>
  </si>
  <si>
    <t>外国語</t>
    <rPh sb="0" eb="3">
      <t>ガイコクゴ</t>
    </rPh>
    <phoneticPr fontId="1"/>
  </si>
  <si>
    <t>参考事項</t>
    <phoneticPr fontId="1"/>
  </si>
  <si>
    <t>特記事項</t>
    <rPh sb="0" eb="2">
      <t>トッキ</t>
    </rPh>
    <rPh sb="2" eb="4">
      <t>ジコウ</t>
    </rPh>
    <phoneticPr fontId="1"/>
  </si>
  <si>
    <t>出欠の記録</t>
    <phoneticPr fontId="1"/>
  </si>
  <si>
    <t>欠席等の主な理由</t>
    <phoneticPr fontId="1"/>
  </si>
  <si>
    <t xml:space="preserve"> 本書の記載事項に相違のないことを証明する。</t>
    <rPh sb="1" eb="3">
      <t>ホンショ</t>
    </rPh>
    <rPh sb="4" eb="6">
      <t>キサイ</t>
    </rPh>
    <rPh sb="6" eb="8">
      <t>ジコウ</t>
    </rPh>
    <rPh sb="9" eb="11">
      <t>ソウイ</t>
    </rPh>
    <rPh sb="17" eb="19">
      <t>ショウメイ</t>
    </rPh>
    <phoneticPr fontId="1"/>
  </si>
  <si>
    <t>[注]</t>
    <rPh sb="1" eb="2">
      <t>チュウ</t>
    </rPh>
    <phoneticPr fontId="1"/>
  </si>
  <si>
    <t>(1)</t>
    <phoneticPr fontId="1"/>
  </si>
  <si>
    <t>※本校使用欄</t>
    <rPh sb="1" eb="3">
      <t>ホンコウ</t>
    </rPh>
    <rPh sb="3" eb="5">
      <t>シヨウ</t>
    </rPh>
    <rPh sb="5" eb="6">
      <t>ラン</t>
    </rPh>
    <phoneticPr fontId="1"/>
  </si>
  <si>
    <t>推薦書</t>
    <rPh sb="0" eb="2">
      <t>スイセン</t>
    </rPh>
    <rPh sb="2" eb="3">
      <t>ショ</t>
    </rPh>
    <phoneticPr fontId="1"/>
  </si>
  <si>
    <t>記</t>
    <phoneticPr fontId="1"/>
  </si>
  <si>
    <t>フリガナ</t>
    <phoneticPr fontId="1"/>
  </si>
  <si>
    <t>推  薦
志望学科</t>
    <phoneticPr fontId="1"/>
  </si>
  <si>
    <t>科</t>
    <phoneticPr fontId="1"/>
  </si>
  <si>
    <t>部活動名</t>
    <rPh sb="0" eb="3">
      <t>ブカツドウ</t>
    </rPh>
    <rPh sb="3" eb="4">
      <t>メイ</t>
    </rPh>
    <phoneticPr fontId="1"/>
  </si>
  <si>
    <t>その他学校外活動</t>
    <rPh sb="2" eb="3">
      <t>タ</t>
    </rPh>
    <rPh sb="3" eb="5">
      <t>ガッコウ</t>
    </rPh>
    <rPh sb="5" eb="6">
      <t>ガイ</t>
    </rPh>
    <rPh sb="6" eb="8">
      <t>カツドウ</t>
    </rPh>
    <phoneticPr fontId="1"/>
  </si>
  <si>
    <t>例)</t>
    <phoneticPr fontId="1"/>
  </si>
  <si>
    <t>①</t>
    <phoneticPr fontId="1"/>
  </si>
  <si>
    <t>3年次・神戸市総体バレーボールベスト8　→　県総体出場(予選リーグ敗退)</t>
    <phoneticPr fontId="1"/>
  </si>
  <si>
    <t>②</t>
    <phoneticPr fontId="1"/>
  </si>
  <si>
    <t>2年次・県新人戦陸上競技100ハードル(8位入賞)</t>
    <rPh sb="1" eb="3">
      <t>ネンジ</t>
    </rPh>
    <rPh sb="4" eb="5">
      <t>ケン</t>
    </rPh>
    <rPh sb="5" eb="8">
      <t>シンジンセン</t>
    </rPh>
    <rPh sb="8" eb="10">
      <t>リクジョウ</t>
    </rPh>
    <rPh sb="10" eb="12">
      <t>キョウギ</t>
    </rPh>
    <rPh sb="21" eb="22">
      <t>イ</t>
    </rPh>
    <rPh sb="22" eb="24">
      <t>ニュウショウ</t>
    </rPh>
    <phoneticPr fontId="1"/>
  </si>
  <si>
    <t>③</t>
  </si>
  <si>
    <t>2年次・神戸市理科作品展　/　3年次・神戸市理科作品展（科学館賞）</t>
    <rPh sb="1" eb="2">
      <t>ネン</t>
    </rPh>
    <rPh sb="2" eb="3">
      <t>ジ</t>
    </rPh>
    <rPh sb="4" eb="7">
      <t>コウベシ</t>
    </rPh>
    <rPh sb="7" eb="9">
      <t>リカ</t>
    </rPh>
    <rPh sb="9" eb="12">
      <t>サクヒンテン</t>
    </rPh>
    <rPh sb="19" eb="22">
      <t>コウベシ</t>
    </rPh>
    <rPh sb="22" eb="24">
      <t>リカ</t>
    </rPh>
    <rPh sb="24" eb="27">
      <t>サクヒンテン</t>
    </rPh>
    <rPh sb="28" eb="31">
      <t>カガクカン</t>
    </rPh>
    <rPh sb="31" eb="32">
      <t>ショウ</t>
    </rPh>
    <phoneticPr fontId="1"/>
  </si>
  <si>
    <t>級</t>
    <rPh sb="0" eb="1">
      <t>キュウ</t>
    </rPh>
    <phoneticPr fontId="1"/>
  </si>
  <si>
    <t>数学検定</t>
    <phoneticPr fontId="1"/>
  </si>
  <si>
    <t>日</t>
    <rPh sb="0" eb="1">
      <t>ニチ</t>
    </rPh>
    <phoneticPr fontId="24"/>
  </si>
  <si>
    <t>)</t>
    <phoneticPr fontId="24"/>
  </si>
  <si>
    <t>全国大会出場レベル(</t>
    <phoneticPr fontId="24"/>
  </si>
  <si>
    <t>県大会出場レベル(</t>
    <phoneticPr fontId="24"/>
  </si>
  <si>
    <t>理科作品展(</t>
    <rPh sb="0" eb="2">
      <t>リカ</t>
    </rPh>
    <rPh sb="2" eb="5">
      <t>サクヒンテン</t>
    </rPh>
    <phoneticPr fontId="1"/>
  </si>
  <si>
    <t>――――</t>
    <phoneticPr fontId="1"/>
  </si>
  <si>
    <t>機械工学</t>
    <rPh sb="0" eb="2">
      <t>キカイ</t>
    </rPh>
    <rPh sb="2" eb="4">
      <t>コウガク</t>
    </rPh>
    <phoneticPr fontId="1"/>
  </si>
  <si>
    <t>電気工学</t>
    <rPh sb="0" eb="2">
      <t>デンキ</t>
    </rPh>
    <rPh sb="2" eb="4">
      <t>コウガク</t>
    </rPh>
    <phoneticPr fontId="1"/>
  </si>
  <si>
    <t>電子工学</t>
    <rPh sb="0" eb="2">
      <t>デンシ</t>
    </rPh>
    <rPh sb="2" eb="4">
      <t>コウガク</t>
    </rPh>
    <phoneticPr fontId="1"/>
  </si>
  <si>
    <t>応用化学</t>
    <rPh sb="0" eb="2">
      <t>オウヨウ</t>
    </rPh>
    <rPh sb="2" eb="4">
      <t>カガク</t>
    </rPh>
    <phoneticPr fontId="1"/>
  </si>
  <si>
    <t>都市工学</t>
    <rPh sb="0" eb="2">
      <t>トシ</t>
    </rPh>
    <rPh sb="2" eb="4">
      <t>コウガク</t>
    </rPh>
    <phoneticPr fontId="1"/>
  </si>
  <si>
    <t>相生市</t>
  </si>
  <si>
    <t>明石市</t>
  </si>
  <si>
    <t>明石市立大蔵中学校</t>
  </si>
  <si>
    <t>赤穂郡</t>
  </si>
  <si>
    <t>赤穂市</t>
  </si>
  <si>
    <t>朝来市</t>
  </si>
  <si>
    <t>芦屋市</t>
  </si>
  <si>
    <t>尼崎市</t>
  </si>
  <si>
    <t>尼崎市立小田中学校</t>
  </si>
  <si>
    <t>淡路市</t>
  </si>
  <si>
    <t>伊丹市</t>
  </si>
  <si>
    <t>揖保郡</t>
  </si>
  <si>
    <t>小野市</t>
  </si>
  <si>
    <t>加古川市</t>
  </si>
  <si>
    <t>加古郡</t>
  </si>
  <si>
    <t>加西市</t>
  </si>
  <si>
    <t>加東市</t>
  </si>
  <si>
    <t>川西市</t>
  </si>
  <si>
    <t>川西市立清和台中学校</t>
  </si>
  <si>
    <t>川辺郡</t>
  </si>
  <si>
    <t>神崎郡</t>
  </si>
  <si>
    <t>神河町立神河中学校</t>
  </si>
  <si>
    <t>神戸市立鈴蘭台中学校</t>
  </si>
  <si>
    <t>神戸市立鵯台中学校</t>
  </si>
  <si>
    <t>神戸市立唐櫃中学校</t>
  </si>
  <si>
    <t>神戸市立小部中学校</t>
  </si>
  <si>
    <t>佐用郡</t>
  </si>
  <si>
    <t>三田市</t>
  </si>
  <si>
    <t>三田市立ゆりのき台中学校</t>
  </si>
  <si>
    <t>宍粟市</t>
  </si>
  <si>
    <t>洲本市</t>
  </si>
  <si>
    <t>多可郡</t>
  </si>
  <si>
    <t>高砂市</t>
  </si>
  <si>
    <t>宝塚市</t>
  </si>
  <si>
    <t>たつの市</t>
  </si>
  <si>
    <t>神戸市立桃山台中学校</t>
  </si>
  <si>
    <t>丹波市</t>
  </si>
  <si>
    <t>神戸市立湊翔楠中学校</t>
  </si>
  <si>
    <t>豊岡市</t>
  </si>
  <si>
    <t>神戸市立烏帽子中学校</t>
  </si>
  <si>
    <t>西宮市</t>
  </si>
  <si>
    <t>西脇市</t>
  </si>
  <si>
    <t>姫路市</t>
  </si>
  <si>
    <t>姫路市立朝日中学校</t>
  </si>
  <si>
    <t>美方郡</t>
  </si>
  <si>
    <t>三木市</t>
  </si>
  <si>
    <t>南あわじ市</t>
  </si>
  <si>
    <t>南あわじ市立西淡中学校</t>
  </si>
  <si>
    <t>養父市</t>
  </si>
  <si>
    <t>南あわじ市・洲本市組合立広田中学校</t>
    <rPh sb="6" eb="9">
      <t>スモトシ</t>
    </rPh>
    <rPh sb="9" eb="11">
      <t>クミアイ</t>
    </rPh>
    <phoneticPr fontId="3"/>
  </si>
  <si>
    <t>播磨高原広域事務組合立播磨高原東中学校</t>
    <rPh sb="0" eb="2">
      <t>ハリマ</t>
    </rPh>
    <rPh sb="2" eb="4">
      <t>コウゲン</t>
    </rPh>
    <rPh sb="4" eb="6">
      <t>コウイキ</t>
    </rPh>
    <rPh sb="6" eb="8">
      <t>ジム</t>
    </rPh>
    <rPh sb="8" eb="10">
      <t>クミアイ</t>
    </rPh>
    <rPh sb="10" eb="11">
      <t>リツ</t>
    </rPh>
    <phoneticPr fontId="3"/>
  </si>
  <si>
    <t>香美町立村岡中学校</t>
    <phoneticPr fontId="3"/>
  </si>
  <si>
    <t>香美町立小代中学校</t>
    <phoneticPr fontId="3"/>
  </si>
  <si>
    <t>学力
第２志望学科</t>
    <rPh sb="0" eb="2">
      <t>ガクリョク</t>
    </rPh>
    <rPh sb="3" eb="4">
      <t>ダイ</t>
    </rPh>
    <rPh sb="5" eb="7">
      <t>シボウ</t>
    </rPh>
    <rPh sb="7" eb="9">
      <t>ガッカ</t>
    </rPh>
    <phoneticPr fontId="8"/>
  </si>
  <si>
    <t>学力
第３志望学科</t>
    <rPh sb="0" eb="2">
      <t>ガクリョク</t>
    </rPh>
    <rPh sb="3" eb="4">
      <t>ダイ</t>
    </rPh>
    <rPh sb="5" eb="7">
      <t>シボウ</t>
    </rPh>
    <rPh sb="7" eb="9">
      <t>ガッカ</t>
    </rPh>
    <phoneticPr fontId="8"/>
  </si>
  <si>
    <t>希望選抜方法</t>
    <rPh sb="0" eb="2">
      <t>キボウ</t>
    </rPh>
    <rPh sb="2" eb="4">
      <t>センバツ</t>
    </rPh>
    <rPh sb="4" eb="6">
      <t>ホウホウ</t>
    </rPh>
    <phoneticPr fontId="8"/>
  </si>
  <si>
    <t>推薦志望学科・
学力第１志望学科</t>
    <rPh sb="0" eb="2">
      <t>スイセン</t>
    </rPh>
    <rPh sb="2" eb="4">
      <t>シボウ</t>
    </rPh>
    <rPh sb="4" eb="6">
      <t>ガッカ</t>
    </rPh>
    <rPh sb="14" eb="16">
      <t>ガッカ</t>
    </rPh>
    <phoneticPr fontId="8"/>
  </si>
  <si>
    <t>推薦選抜のみ</t>
    <rPh sb="0" eb="2">
      <t>スイセン</t>
    </rPh>
    <rPh sb="2" eb="4">
      <t>センバツ</t>
    </rPh>
    <phoneticPr fontId="8"/>
  </si>
  <si>
    <t>学力選抜のみ</t>
    <rPh sb="0" eb="2">
      <t>ガクリョク</t>
    </rPh>
    <rPh sb="2" eb="4">
      <t>センバツ</t>
    </rPh>
    <phoneticPr fontId="8"/>
  </si>
  <si>
    <t>希望選抜方法
(いずれかに○)</t>
    <rPh sb="0" eb="2">
      <t>キボウ</t>
    </rPh>
    <rPh sb="2" eb="4">
      <t>センバツ</t>
    </rPh>
    <rPh sb="4" eb="6">
      <t>ホウホウ</t>
    </rPh>
    <phoneticPr fontId="1"/>
  </si>
  <si>
    <t>志望
学科</t>
    <rPh sb="0" eb="2">
      <t>シボウ</t>
    </rPh>
    <rPh sb="3" eb="5">
      <t>ガッカ</t>
    </rPh>
    <phoneticPr fontId="1"/>
  </si>
  <si>
    <t>推薦・学力選抜
第１志望学科</t>
    <rPh sb="0" eb="2">
      <t>スイセン</t>
    </rPh>
    <rPh sb="3" eb="5">
      <t>ガクリョク</t>
    </rPh>
    <rPh sb="5" eb="7">
      <t>センバツ</t>
    </rPh>
    <rPh sb="8" eb="9">
      <t>ダイ</t>
    </rPh>
    <rPh sb="10" eb="12">
      <t>シボウ</t>
    </rPh>
    <rPh sb="12" eb="14">
      <t>ガッカ</t>
    </rPh>
    <phoneticPr fontId="1"/>
  </si>
  <si>
    <t>学力選抜
第２志望学科</t>
    <rPh sb="0" eb="2">
      <t>ガクリョク</t>
    </rPh>
    <rPh sb="2" eb="4">
      <t>センバツ</t>
    </rPh>
    <rPh sb="5" eb="6">
      <t>ダイ</t>
    </rPh>
    <rPh sb="7" eb="9">
      <t>シボウ</t>
    </rPh>
    <rPh sb="9" eb="11">
      <t>ガッカ</t>
    </rPh>
    <phoneticPr fontId="1"/>
  </si>
  <si>
    <t>学力選抜
第３志望学科</t>
    <rPh sb="0" eb="2">
      <t>ガクリョク</t>
    </rPh>
    <rPh sb="2" eb="4">
      <t>センバツ</t>
    </rPh>
    <rPh sb="5" eb="6">
      <t>ダイ</t>
    </rPh>
    <rPh sb="7" eb="9">
      <t>シボウ</t>
    </rPh>
    <rPh sb="9" eb="11">
      <t>ガッカ</t>
    </rPh>
    <phoneticPr fontId="1"/>
  </si>
  <si>
    <t>選抜方法</t>
    <rPh sb="0" eb="2">
      <t>センバツ</t>
    </rPh>
    <rPh sb="2" eb="4">
      <t>ホウホウ</t>
    </rPh>
    <phoneticPr fontId="1"/>
  </si>
  <si>
    <t>推薦選抜のみ</t>
    <rPh sb="0" eb="2">
      <t>スイセン</t>
    </rPh>
    <rPh sb="2" eb="4">
      <t>センバツ</t>
    </rPh>
    <phoneticPr fontId="1"/>
  </si>
  <si>
    <t>学力選抜のみ</t>
    <rPh sb="0" eb="2">
      <t>ガクリョク</t>
    </rPh>
    <rPh sb="2" eb="4">
      <t>センバツ</t>
    </rPh>
    <phoneticPr fontId="1"/>
  </si>
  <si>
    <t>推薦および学力選抜</t>
    <rPh sb="0" eb="2">
      <t>スイセン</t>
    </rPh>
    <rPh sb="5" eb="7">
      <t>ガクリョク</t>
    </rPh>
    <rPh sb="7" eb="9">
      <t>センバツ</t>
    </rPh>
    <phoneticPr fontId="1"/>
  </si>
  <si>
    <t>例１</t>
    <rPh sb="0" eb="1">
      <t>レイ</t>
    </rPh>
    <phoneticPr fontId="8"/>
  </si>
  <si>
    <t>例２</t>
    <rPh sb="0" eb="1">
      <t>レイ</t>
    </rPh>
    <phoneticPr fontId="8"/>
  </si>
  <si>
    <t>例３</t>
    <rPh sb="0" eb="1">
      <t>レイ</t>
    </rPh>
    <phoneticPr fontId="8"/>
  </si>
  <si>
    <t>高専　次郎</t>
    <rPh sb="0" eb="2">
      <t>コウセン</t>
    </rPh>
    <rPh sb="3" eb="5">
      <t>ジロウ</t>
    </rPh>
    <phoneticPr fontId="8"/>
  </si>
  <si>
    <t>コウセン　ジロウ</t>
    <phoneticPr fontId="8"/>
  </si>
  <si>
    <t>高専　花子</t>
    <rPh sb="0" eb="2">
      <t>コウセン</t>
    </rPh>
    <rPh sb="3" eb="5">
      <t>ハナコ</t>
    </rPh>
    <phoneticPr fontId="8"/>
  </si>
  <si>
    <t>コウセン　ハナコ</t>
    <phoneticPr fontId="8"/>
  </si>
  <si>
    <t>女</t>
    <rPh sb="0" eb="1">
      <t>オンナ</t>
    </rPh>
    <phoneticPr fontId="8"/>
  </si>
  <si>
    <t>――――</t>
  </si>
  <si>
    <t>(2)</t>
    <phoneticPr fontId="1"/>
  </si>
  <si>
    <t>入 学</t>
    <rPh sb="0" eb="1">
      <t>イ</t>
    </rPh>
    <rPh sb="2" eb="3">
      <t>ガク</t>
    </rPh>
    <phoneticPr fontId="1"/>
  </si>
  <si>
    <t xml:space="preserve">
</t>
    <phoneticPr fontId="10"/>
  </si>
  <si>
    <t>選択</t>
    <rPh sb="0" eb="2">
      <t>センタク</t>
    </rPh>
    <phoneticPr fontId="1"/>
  </si>
  <si>
    <t>級</t>
    <rPh sb="0" eb="1">
      <t>キュウ</t>
    </rPh>
    <phoneticPr fontId="1"/>
  </si>
  <si>
    <t>神戸市立義務教育学校港島学園</t>
    <rPh sb="0" eb="2">
      <t>コウベ</t>
    </rPh>
    <rPh sb="2" eb="4">
      <t>イチリツ</t>
    </rPh>
    <rPh sb="4" eb="6">
      <t>ギム</t>
    </rPh>
    <rPh sb="6" eb="8">
      <t>キョウイク</t>
    </rPh>
    <rPh sb="8" eb="10">
      <t>ガッコウ</t>
    </rPh>
    <rPh sb="10" eb="11">
      <t>ミナト</t>
    </rPh>
    <rPh sb="11" eb="12">
      <t>ジマ</t>
    </rPh>
    <rPh sb="12" eb="14">
      <t>ガクエン</t>
    </rPh>
    <phoneticPr fontId="3"/>
  </si>
  <si>
    <t>姫路市立白鷺小中学校</t>
    <rPh sb="6" eb="7">
      <t>ショウ</t>
    </rPh>
    <phoneticPr fontId="3"/>
  </si>
  <si>
    <t>甲南女子中学校</t>
    <phoneticPr fontId="3"/>
  </si>
  <si>
    <t>灘中学校</t>
    <phoneticPr fontId="3"/>
  </si>
  <si>
    <t>六甲学院中学校</t>
    <phoneticPr fontId="3"/>
  </si>
  <si>
    <t>神戸山手女子中学校</t>
    <phoneticPr fontId="3"/>
  </si>
  <si>
    <t>親和中学校</t>
    <phoneticPr fontId="3"/>
  </si>
  <si>
    <t>神戸龍谷中学校</t>
    <phoneticPr fontId="3"/>
  </si>
  <si>
    <t>滝川中学校</t>
    <rPh sb="0" eb="2">
      <t>タキガワ</t>
    </rPh>
    <phoneticPr fontId="3"/>
  </si>
  <si>
    <t>神戸学院大学附属中学校</t>
    <phoneticPr fontId="3"/>
  </si>
  <si>
    <t>園田学園中学校</t>
    <phoneticPr fontId="3"/>
  </si>
  <si>
    <t>百合学院中学校</t>
    <phoneticPr fontId="3"/>
  </si>
  <si>
    <t>武庫川女子大学附属中学校</t>
    <phoneticPr fontId="3"/>
  </si>
  <si>
    <t>甲陽学院中学校</t>
    <phoneticPr fontId="3"/>
  </si>
  <si>
    <t>関西学院中学部</t>
    <phoneticPr fontId="3"/>
  </si>
  <si>
    <t>報徳学園中学校</t>
    <phoneticPr fontId="3"/>
  </si>
  <si>
    <t>甲南中学校</t>
    <phoneticPr fontId="3"/>
  </si>
  <si>
    <t>雲雀丘学園中学校</t>
    <phoneticPr fontId="3"/>
  </si>
  <si>
    <t>三田学園中学校</t>
    <phoneticPr fontId="3"/>
  </si>
  <si>
    <t>白陵中学校</t>
    <phoneticPr fontId="3"/>
  </si>
  <si>
    <t>淳心学院中学校</t>
    <phoneticPr fontId="3"/>
  </si>
  <si>
    <t>東洋大学附属姫路中学校</t>
    <phoneticPr fontId="3"/>
  </si>
  <si>
    <t>生野学園中学校</t>
    <phoneticPr fontId="3"/>
  </si>
  <si>
    <t>蒼開中学校</t>
    <phoneticPr fontId="3"/>
  </si>
  <si>
    <t>神戸中華同文学校</t>
    <phoneticPr fontId="3"/>
  </si>
  <si>
    <t>神戸朝鮮初中級学校</t>
    <phoneticPr fontId="3"/>
  </si>
  <si>
    <t>神戸海星女子学院中学校</t>
    <phoneticPr fontId="3"/>
  </si>
  <si>
    <t>尼崎朝鮮初中級学校</t>
    <phoneticPr fontId="3"/>
  </si>
  <si>
    <t>賢明女子学院中学校</t>
    <phoneticPr fontId="3"/>
  </si>
  <si>
    <t>近畿大学附属豊岡中学校</t>
    <phoneticPr fontId="3"/>
  </si>
  <si>
    <t>芦屋学園中学校</t>
    <phoneticPr fontId="3"/>
  </si>
  <si>
    <t>小林聖心女子学院中学校</t>
    <phoneticPr fontId="3"/>
  </si>
  <si>
    <t>仁川学院中学校</t>
    <phoneticPr fontId="3"/>
  </si>
  <si>
    <t>神戸女学院中学部</t>
    <phoneticPr fontId="3"/>
  </si>
  <si>
    <t>甲子園学院中学校</t>
    <phoneticPr fontId="3"/>
  </si>
  <si>
    <t>滝川第二中学校</t>
    <phoneticPr fontId="3"/>
  </si>
  <si>
    <t>須磨学園中学校</t>
    <phoneticPr fontId="3"/>
  </si>
  <si>
    <t>神戸国際中学校</t>
    <phoneticPr fontId="3"/>
  </si>
  <si>
    <t>愛徳学園中学校</t>
    <phoneticPr fontId="3"/>
  </si>
  <si>
    <t>啓明学院中学校</t>
    <phoneticPr fontId="3"/>
  </si>
  <si>
    <t>松蔭中学校</t>
    <phoneticPr fontId="3"/>
  </si>
  <si>
    <t>区分番号</t>
    <rPh sb="0" eb="2">
      <t>クブン</t>
    </rPh>
    <rPh sb="2" eb="4">
      <t>バンゴウ</t>
    </rPh>
    <phoneticPr fontId="3"/>
  </si>
  <si>
    <t>国立・県立</t>
    <rPh sb="0" eb="2">
      <t>コクリツ</t>
    </rPh>
    <rPh sb="3" eb="5">
      <t>ケンリツ</t>
    </rPh>
    <phoneticPr fontId="3"/>
  </si>
  <si>
    <t>国立・県立</t>
    <rPh sb="0" eb="2">
      <t>コクリツ</t>
    </rPh>
    <rPh sb="3" eb="5">
      <t>ケンリツ</t>
    </rPh>
    <phoneticPr fontId="1"/>
  </si>
  <si>
    <t>私立その他</t>
    <rPh sb="0" eb="2">
      <t>シリツ</t>
    </rPh>
    <rPh sb="4" eb="5">
      <t>タ</t>
    </rPh>
    <phoneticPr fontId="1"/>
  </si>
  <si>
    <t>神戸市東灘区</t>
    <rPh sb="0" eb="3">
      <t>コウベシ</t>
    </rPh>
    <phoneticPr fontId="3"/>
  </si>
  <si>
    <t>神戸市灘区</t>
    <rPh sb="0" eb="3">
      <t>コウベシ</t>
    </rPh>
    <phoneticPr fontId="3"/>
  </si>
  <si>
    <t>神戸市中央区</t>
    <rPh sb="0" eb="3">
      <t>コウベシ</t>
    </rPh>
    <phoneticPr fontId="3"/>
  </si>
  <si>
    <t>神戸市兵庫区</t>
    <rPh sb="0" eb="3">
      <t>コウベシ</t>
    </rPh>
    <phoneticPr fontId="3"/>
  </si>
  <si>
    <t>神戸市北区</t>
    <rPh sb="0" eb="3">
      <t>コウベシ</t>
    </rPh>
    <phoneticPr fontId="3"/>
  </si>
  <si>
    <t>神戸市長田区</t>
    <rPh sb="0" eb="3">
      <t>コウベシ</t>
    </rPh>
    <phoneticPr fontId="3"/>
  </si>
  <si>
    <t>神戸市須磨区</t>
    <rPh sb="0" eb="3">
      <t>コウベシ</t>
    </rPh>
    <phoneticPr fontId="3"/>
  </si>
  <si>
    <t>神戸市垂水区</t>
    <rPh sb="0" eb="3">
      <t>コウベシ</t>
    </rPh>
    <phoneticPr fontId="3"/>
  </si>
  <si>
    <t>神戸市西区</t>
    <rPh sb="0" eb="3">
      <t>コウベシ</t>
    </rPh>
    <phoneticPr fontId="3"/>
  </si>
  <si>
    <t>私立その他</t>
    <rPh sb="0" eb="2">
      <t>シリツ</t>
    </rPh>
    <rPh sb="4" eb="5">
      <t>タ</t>
    </rPh>
    <phoneticPr fontId="3"/>
  </si>
  <si>
    <t>東灘区</t>
    <rPh sb="0" eb="3">
      <t>ヒガシナダク</t>
    </rPh>
    <phoneticPr fontId="1"/>
  </si>
  <si>
    <t>灘区</t>
    <rPh sb="0" eb="2">
      <t>ナダク</t>
    </rPh>
    <phoneticPr fontId="1"/>
  </si>
  <si>
    <t>中央区</t>
    <rPh sb="0" eb="3">
      <t>チュウオウク</t>
    </rPh>
    <phoneticPr fontId="1"/>
  </si>
  <si>
    <t>兵庫区</t>
    <rPh sb="0" eb="3">
      <t>ヒョウゴク</t>
    </rPh>
    <phoneticPr fontId="1"/>
  </si>
  <si>
    <t>北区</t>
    <rPh sb="0" eb="2">
      <t>キタク</t>
    </rPh>
    <phoneticPr fontId="1"/>
  </si>
  <si>
    <t>長田区</t>
    <rPh sb="0" eb="3">
      <t>ナガタク</t>
    </rPh>
    <phoneticPr fontId="1"/>
  </si>
  <si>
    <t>須磨区</t>
    <rPh sb="0" eb="3">
      <t>スマク</t>
    </rPh>
    <phoneticPr fontId="1"/>
  </si>
  <si>
    <t>垂水区</t>
    <rPh sb="0" eb="3">
      <t>タルミク</t>
    </rPh>
    <phoneticPr fontId="1"/>
  </si>
  <si>
    <t>西区</t>
    <rPh sb="0" eb="2">
      <t>ニシク</t>
    </rPh>
    <phoneticPr fontId="1"/>
  </si>
  <si>
    <t>A.国立・県立</t>
    <rPh sb="2" eb="4">
      <t>コクリツ</t>
    </rPh>
    <rPh sb="5" eb="7">
      <t>ケンリツ</t>
    </rPh>
    <phoneticPr fontId="1"/>
  </si>
  <si>
    <t>B.神戸市</t>
    <rPh sb="2" eb="5">
      <t>コウベシ</t>
    </rPh>
    <phoneticPr fontId="1"/>
  </si>
  <si>
    <t>C.阪神地区</t>
    <rPh sb="2" eb="4">
      <t>ハンシン</t>
    </rPh>
    <rPh sb="4" eb="6">
      <t>チク</t>
    </rPh>
    <phoneticPr fontId="1"/>
  </si>
  <si>
    <t>D.丹有地区</t>
    <rPh sb="2" eb="3">
      <t>タン</t>
    </rPh>
    <rPh sb="3" eb="4">
      <t>ユウ</t>
    </rPh>
    <rPh sb="4" eb="6">
      <t>チク</t>
    </rPh>
    <phoneticPr fontId="1"/>
  </si>
  <si>
    <t>E.東播地区</t>
    <rPh sb="2" eb="4">
      <t>トウバン</t>
    </rPh>
    <rPh sb="4" eb="6">
      <t>チク</t>
    </rPh>
    <phoneticPr fontId="1"/>
  </si>
  <si>
    <t>F.西播地区</t>
    <rPh sb="2" eb="3">
      <t>ニシ</t>
    </rPh>
    <rPh sb="3" eb="4">
      <t>ハリ</t>
    </rPh>
    <rPh sb="4" eb="6">
      <t>チク</t>
    </rPh>
    <phoneticPr fontId="1"/>
  </si>
  <si>
    <t>G.但馬地区</t>
    <rPh sb="2" eb="4">
      <t>タジマ</t>
    </rPh>
    <rPh sb="4" eb="6">
      <t>チク</t>
    </rPh>
    <phoneticPr fontId="1"/>
  </si>
  <si>
    <t>H.淡路地区</t>
    <rPh sb="2" eb="4">
      <t>アワジ</t>
    </rPh>
    <rPh sb="4" eb="6">
      <t>チク</t>
    </rPh>
    <phoneticPr fontId="1"/>
  </si>
  <si>
    <t>I.私立その他</t>
    <rPh sb="2" eb="4">
      <t>シリツ</t>
    </rPh>
    <rPh sb="6" eb="7">
      <t>タ</t>
    </rPh>
    <phoneticPr fontId="1"/>
  </si>
  <si>
    <t>下記にデータを書き込むと、調査書や推薦書の必要箇所に自動的に記入されます</t>
    <rPh sb="0" eb="2">
      <t>カキ</t>
    </rPh>
    <rPh sb="7" eb="8">
      <t>カ</t>
    </rPh>
    <rPh sb="9" eb="10">
      <t>コ</t>
    </rPh>
    <rPh sb="13" eb="16">
      <t>チョウサショ</t>
    </rPh>
    <rPh sb="17" eb="19">
      <t>スイセン</t>
    </rPh>
    <rPh sb="19" eb="20">
      <t>ショ</t>
    </rPh>
    <rPh sb="21" eb="23">
      <t>ヒツヨウ</t>
    </rPh>
    <rPh sb="23" eb="25">
      <t>カショ</t>
    </rPh>
    <rPh sb="26" eb="29">
      <t>ジドウテキ</t>
    </rPh>
    <rPh sb="30" eb="32">
      <t>キニュウ</t>
    </rPh>
    <phoneticPr fontId="8"/>
  </si>
  <si>
    <t>受検生名（※上の名前と下の名前の間に空白挿入）</t>
    <rPh sb="3" eb="4">
      <t>メイ</t>
    </rPh>
    <rPh sb="6" eb="7">
      <t>ウエ</t>
    </rPh>
    <rPh sb="8" eb="10">
      <t>ナマエ</t>
    </rPh>
    <rPh sb="11" eb="12">
      <t>シタ</t>
    </rPh>
    <rPh sb="13" eb="15">
      <t>ナマエ</t>
    </rPh>
    <rPh sb="16" eb="17">
      <t>アイダ</t>
    </rPh>
    <rPh sb="18" eb="20">
      <t>クウハク</t>
    </rPh>
    <rPh sb="20" eb="22">
      <t>ソウニュウ</t>
    </rPh>
    <phoneticPr fontId="8"/>
  </si>
  <si>
    <t>理科検定</t>
    <rPh sb="0" eb="2">
      <t>リカ</t>
    </rPh>
    <rPh sb="2" eb="4">
      <t>ケンテイ</t>
    </rPh>
    <phoneticPr fontId="1"/>
  </si>
  <si>
    <t>準3</t>
    <rPh sb="0" eb="1">
      <t>ジュン</t>
    </rPh>
    <phoneticPr fontId="1"/>
  </si>
  <si>
    <t>準4</t>
    <rPh sb="0" eb="1">
      <t>ジュン</t>
    </rPh>
    <phoneticPr fontId="1"/>
  </si>
  <si>
    <t>準5</t>
    <rPh sb="0" eb="1">
      <t>ジュン</t>
    </rPh>
    <phoneticPr fontId="1"/>
  </si>
  <si>
    <t>準8</t>
    <rPh sb="0" eb="1">
      <t>ジュン</t>
    </rPh>
    <phoneticPr fontId="1"/>
  </si>
  <si>
    <t>P検</t>
    <rPh sb="1" eb="2">
      <t>ケン</t>
    </rPh>
    <phoneticPr fontId="1"/>
  </si>
  <si>
    <t>準2</t>
    <rPh sb="0" eb="1">
      <t>ジュン</t>
    </rPh>
    <phoneticPr fontId="1"/>
  </si>
  <si>
    <t>神戸市立工業高等専門学校</t>
    <phoneticPr fontId="24"/>
  </si>
  <si>
    <t>推薦選抜
および学力選抜</t>
    <rPh sb="0" eb="2">
      <t>スイセン</t>
    </rPh>
    <rPh sb="2" eb="4">
      <t>センバツ</t>
    </rPh>
    <rPh sb="8" eb="10">
      <t>ガクリョク</t>
    </rPh>
    <rPh sb="10" eb="12">
      <t>センバツ</t>
    </rPh>
    <phoneticPr fontId="8"/>
  </si>
  <si>
    <t>学校名</t>
    <rPh sb="0" eb="3">
      <t>ガッコウメイ</t>
    </rPh>
    <phoneticPr fontId="8"/>
  </si>
  <si>
    <t>校長名</t>
    <rPh sb="0" eb="2">
      <t>コウチョウ</t>
    </rPh>
    <rPh sb="2" eb="3">
      <t>メイ</t>
    </rPh>
    <phoneticPr fontId="8"/>
  </si>
  <si>
    <t>　外国人の場合は、住民票に記載された名前を書き、通称名がある場合にはその右に(　)をつ
けて書くこと。</t>
    <phoneticPr fontId="1"/>
  </si>
  <si>
    <t>　太枠内のみ記入のこと(※印の箇所は、記入しないこと)。</t>
    <rPh sb="1" eb="3">
      <t>フトワク</t>
    </rPh>
    <rPh sb="3" eb="4">
      <t>ナイ</t>
    </rPh>
    <rPh sb="6" eb="8">
      <t>キニュウ</t>
    </rPh>
    <rPh sb="13" eb="14">
      <t>シルシ</t>
    </rPh>
    <rPh sb="15" eb="17">
      <t>カショ</t>
    </rPh>
    <rPh sb="19" eb="21">
      <t>キニュウ</t>
    </rPh>
    <phoneticPr fontId="1"/>
  </si>
  <si>
    <t>姫路市立四郷学院</t>
    <rPh sb="6" eb="8">
      <t>ガクイン</t>
    </rPh>
    <phoneticPr fontId="3"/>
  </si>
  <si>
    <t>※
受検
番号</t>
    <rPh sb="2" eb="4">
      <t>ジュケン</t>
    </rPh>
    <rPh sb="5" eb="7">
      <t>バンゴウ</t>
    </rPh>
    <phoneticPr fontId="1"/>
  </si>
  <si>
    <t>養父市</t>
    <phoneticPr fontId="3"/>
  </si>
  <si>
    <t>姫路市立豊富小中学校</t>
    <rPh sb="6" eb="7">
      <t>ショウ</t>
    </rPh>
    <phoneticPr fontId="3"/>
  </si>
  <si>
    <t>養父市立八鹿青渓中学校</t>
    <phoneticPr fontId="3"/>
  </si>
  <si>
    <t>養父市立関宮学園</t>
    <rPh sb="0" eb="8">
      <t>セキノミヤガクエン</t>
    </rPh>
    <phoneticPr fontId="3"/>
  </si>
  <si>
    <t>推薦選抜志願者出願書類等の送付について</t>
    <rPh sb="0" eb="2">
      <t>スイセン</t>
    </rPh>
    <rPh sb="2" eb="4">
      <t>センバツ</t>
    </rPh>
    <rPh sb="4" eb="7">
      <t>シガンシャ</t>
    </rPh>
    <rPh sb="7" eb="9">
      <t>シュツガン</t>
    </rPh>
    <rPh sb="9" eb="10">
      <t>ショ</t>
    </rPh>
    <rPh sb="10" eb="11">
      <t>ルイ</t>
    </rPh>
    <rPh sb="11" eb="12">
      <t>トウ</t>
    </rPh>
    <rPh sb="13" eb="15">
      <t>ソウフ</t>
    </rPh>
    <phoneticPr fontId="1"/>
  </si>
  <si>
    <t>　神戸市立工業高等専門学校</t>
    <phoneticPr fontId="1"/>
  </si>
  <si>
    <t>西暦</t>
    <rPh sb="0" eb="2">
      <t>セイレキ</t>
    </rPh>
    <phoneticPr fontId="1"/>
  </si>
  <si>
    <t xml:space="preserve"> 〇課外活動</t>
    <phoneticPr fontId="1"/>
  </si>
  <si>
    <t>　下記の者は、学業・人物ともに優れ、貴校に入学するのにふさわしい者と認められま
すので推薦いたします。</t>
    <rPh sb="1" eb="3">
      <t>カキ</t>
    </rPh>
    <rPh sb="4" eb="5">
      <t>モノ</t>
    </rPh>
    <rPh sb="7" eb="9">
      <t>ガクギョウ</t>
    </rPh>
    <rPh sb="10" eb="12">
      <t>ジンブツ</t>
    </rPh>
    <rPh sb="15" eb="16">
      <t>スグ</t>
    </rPh>
    <rPh sb="18" eb="20">
      <t>キコウ</t>
    </rPh>
    <rPh sb="21" eb="23">
      <t>ニュウガク</t>
    </rPh>
    <rPh sb="32" eb="33">
      <t>モノ</t>
    </rPh>
    <rPh sb="34" eb="35">
      <t>ミト</t>
    </rPh>
    <rPh sb="43" eb="45">
      <t>スイセン</t>
    </rPh>
    <phoneticPr fontId="1"/>
  </si>
  <si>
    <t>(該当するものに記述か○を記入してください。複数可)</t>
    <phoneticPr fontId="24"/>
  </si>
  <si>
    <t xml:space="preserve"> 〇表彰の記録</t>
    <rPh sb="2" eb="4">
      <t>ヒョウショウ</t>
    </rPh>
    <rPh sb="5" eb="7">
      <t>キロク</t>
    </rPh>
    <phoneticPr fontId="1"/>
  </si>
  <si>
    <t xml:space="preserve"> 〇各種取得資格</t>
    <rPh sb="2" eb="4">
      <t>カクシュ</t>
    </rPh>
    <rPh sb="4" eb="6">
      <t>シュトク</t>
    </rPh>
    <rPh sb="6" eb="8">
      <t>シカク</t>
    </rPh>
    <phoneticPr fontId="1"/>
  </si>
  <si>
    <r>
      <t>＊表彰の記録に○がついた項目について、表彰された学年・大会名と競技種目(展示会名)・
  順位(賞)・最終大会に至るまでの経緯を具体的に記述してください。
＊所属部活動が団体の場合は、</t>
    </r>
    <r>
      <rPr>
        <b/>
        <u/>
        <sz val="9"/>
        <color theme="1"/>
        <rFont val="ＭＳ Ｐ明朝"/>
        <family val="1"/>
        <charset val="128"/>
      </rPr>
      <t>推薦対象者が出場・登録された大会、コンクール等のみ</t>
    </r>
    <r>
      <rPr>
        <b/>
        <sz val="9"/>
        <color theme="1"/>
        <rFont val="ＭＳ Ｐ明朝"/>
        <family val="1"/>
        <charset val="128"/>
      </rPr>
      <t>を
　記述してください。</t>
    </r>
    <phoneticPr fontId="1"/>
  </si>
  <si>
    <t>技術系作品展(</t>
    <rPh sb="0" eb="2">
      <t>ギジュツ</t>
    </rPh>
    <rPh sb="2" eb="3">
      <t>ケイ</t>
    </rPh>
    <phoneticPr fontId="1"/>
  </si>
  <si>
    <t>漢検</t>
    <rPh sb="0" eb="2">
      <t>カンケン</t>
    </rPh>
    <phoneticPr fontId="24"/>
  </si>
  <si>
    <t>理科検定</t>
    <rPh sb="0" eb="2">
      <t>リカ</t>
    </rPh>
    <rPh sb="2" eb="4">
      <t>ケンテイ</t>
    </rPh>
    <phoneticPr fontId="24"/>
  </si>
  <si>
    <t xml:space="preserve"> 　特別活動等の記録等</t>
    <phoneticPr fontId="1"/>
  </si>
  <si>
    <t>英検</t>
    <rPh sb="0" eb="2">
      <t>エイケン</t>
    </rPh>
    <phoneticPr fontId="1"/>
  </si>
  <si>
    <t>　推薦選抜志願者</t>
    <rPh sb="3" eb="5">
      <t>センバツ</t>
    </rPh>
    <phoneticPr fontId="1"/>
  </si>
  <si>
    <t>(県大会出場レベルとは、地区大会を勝ち抜いた場合を指し、地区大会などがない県大会の場合は8位相当を指す)</t>
    <phoneticPr fontId="24"/>
  </si>
  <si>
    <r>
      <t>　志望学科欄で、</t>
    </r>
    <r>
      <rPr>
        <b/>
        <u/>
        <sz val="10"/>
        <color indexed="8"/>
        <rFont val="ＭＳ Ｐゴシック"/>
        <family val="3"/>
        <charset val="128"/>
      </rPr>
      <t>志望しない欄は斜線、または横線を引く</t>
    </r>
    <r>
      <rPr>
        <sz val="10"/>
        <color indexed="8"/>
        <rFont val="ＭＳ Ｐ明朝"/>
        <family val="1"/>
        <charset val="128"/>
      </rPr>
      <t>こと。</t>
    </r>
    <phoneticPr fontId="1"/>
  </si>
  <si>
    <r>
      <rPr>
        <sz val="14"/>
        <color indexed="8"/>
        <rFont val="ＭＳ Ｐゴシック"/>
        <family val="3"/>
        <charset val="128"/>
      </rPr>
      <t xml:space="preserve">㊚ </t>
    </r>
    <r>
      <rPr>
        <sz val="11"/>
        <color theme="1"/>
        <rFont val="ＭＳ Ｐゴシック"/>
        <family val="3"/>
        <charset val="128"/>
        <scheme val="minor"/>
      </rPr>
      <t>・ 女</t>
    </r>
    <rPh sb="4" eb="5">
      <t>オンナ</t>
    </rPh>
    <phoneticPr fontId="1"/>
  </si>
  <si>
    <t>男 ・ 女</t>
    <rPh sb="0" eb="1">
      <t>オトコ</t>
    </rPh>
    <rPh sb="4" eb="5">
      <t>オンナ</t>
    </rPh>
    <phoneticPr fontId="1"/>
  </si>
  <si>
    <r>
      <t xml:space="preserve">男 ・ </t>
    </r>
    <r>
      <rPr>
        <sz val="14"/>
        <color indexed="8"/>
        <rFont val="ＭＳ Ｐゴシック"/>
        <family val="3"/>
        <charset val="128"/>
      </rPr>
      <t>㊛</t>
    </r>
    <rPh sb="0" eb="1">
      <t>オトコ</t>
    </rPh>
    <phoneticPr fontId="1"/>
  </si>
  <si>
    <t>国立兵庫教育大学附属中学校</t>
    <rPh sb="7" eb="8">
      <t>ガク</t>
    </rPh>
    <phoneticPr fontId="3"/>
  </si>
  <si>
    <t>神戸大学附属中等教育学校</t>
    <rPh sb="0" eb="2">
      <t>コウベ</t>
    </rPh>
    <rPh sb="2" eb="4">
      <t>ダイガク</t>
    </rPh>
    <rPh sb="4" eb="6">
      <t>フゾク</t>
    </rPh>
    <rPh sb="6" eb="8">
      <t>チュウトウ</t>
    </rPh>
    <rPh sb="8" eb="10">
      <t>キョウイク</t>
    </rPh>
    <rPh sb="10" eb="12">
      <t>ガッコウ</t>
    </rPh>
    <phoneticPr fontId="3"/>
  </si>
  <si>
    <t>兵庫県立芦屋国際中等教育学校</t>
    <phoneticPr fontId="3"/>
  </si>
  <si>
    <t>兵庫県立大学附属中学校</t>
    <phoneticPr fontId="3"/>
  </si>
  <si>
    <t>丹波篠山市</t>
    <rPh sb="0" eb="2">
      <t>タンバ</t>
    </rPh>
    <phoneticPr fontId="3"/>
  </si>
  <si>
    <t>丹波篠山市立篠山中学校</t>
    <rPh sb="0" eb="2">
      <t>タンバ</t>
    </rPh>
    <phoneticPr fontId="3"/>
  </si>
  <si>
    <t>丹波篠山市立西紀中学校</t>
    <phoneticPr fontId="3"/>
  </si>
  <si>
    <t>丹波篠山市立丹南中学校</t>
    <phoneticPr fontId="3"/>
  </si>
  <si>
    <t>丹波篠山市立今田中学校</t>
    <phoneticPr fontId="3"/>
  </si>
  <si>
    <t>丹波篠山市立篠山東中学校</t>
    <phoneticPr fontId="3"/>
  </si>
  <si>
    <t>丹波市立柏原中学校</t>
    <phoneticPr fontId="3"/>
  </si>
  <si>
    <t>西宮市立西宮浜中学校</t>
    <phoneticPr fontId="3"/>
  </si>
  <si>
    <t>美方郡</t>
    <phoneticPr fontId="3"/>
  </si>
  <si>
    <t>香美町立香住第一中学校</t>
    <phoneticPr fontId="3"/>
  </si>
  <si>
    <t>丹波篠山市</t>
    <rPh sb="0" eb="2">
      <t>タンバ</t>
    </rPh>
    <rPh sb="2" eb="5">
      <t>ササヤマシ</t>
    </rPh>
    <phoneticPr fontId="1"/>
  </si>
  <si>
    <t>西脇市立黒田庄中学校</t>
    <phoneticPr fontId="3"/>
  </si>
  <si>
    <t>夙川中学校</t>
    <rPh sb="0" eb="2">
      <t>シュクガワ</t>
    </rPh>
    <rPh sb="2" eb="5">
      <t>チュウガッコウ</t>
    </rPh>
    <phoneticPr fontId="3"/>
  </si>
  <si>
    <t>加東市立東条学園小中学校</t>
    <rPh sb="6" eb="8">
      <t>ガクエン</t>
    </rPh>
    <rPh sb="8" eb="12">
      <t>ショウチュウガッコウ</t>
    </rPh>
    <rPh sb="9" eb="12">
      <t>チュウガッコウ</t>
    </rPh>
    <phoneticPr fontId="3"/>
  </si>
  <si>
    <t>【受験生データ入力シート】</t>
    <rPh sb="0" eb="1">
      <t>ジュケnニュウリョク</t>
    </rPh>
    <phoneticPr fontId="8"/>
  </si>
  <si>
    <t>（受験生1）</t>
    <rPh sb="0" eb="1">
      <t>ジュケn</t>
    </rPh>
    <phoneticPr fontId="8"/>
  </si>
  <si>
    <t>（受験生2）</t>
    <phoneticPr fontId="8"/>
  </si>
  <si>
    <t>（受験生3）</t>
    <phoneticPr fontId="8"/>
  </si>
  <si>
    <t>（受験生4）</t>
    <phoneticPr fontId="8"/>
  </si>
  <si>
    <t>（受験生5）</t>
    <phoneticPr fontId="8"/>
  </si>
  <si>
    <t>（受験生6）</t>
    <phoneticPr fontId="8"/>
  </si>
  <si>
    <t>（受験生7）</t>
    <phoneticPr fontId="8"/>
  </si>
  <si>
    <t>（受験生8）</t>
    <phoneticPr fontId="8"/>
  </si>
  <si>
    <t>（受験生9）</t>
    <phoneticPr fontId="8"/>
  </si>
  <si>
    <t>（受験生10）</t>
    <phoneticPr fontId="8"/>
  </si>
  <si>
    <t>（受験生11）</t>
    <phoneticPr fontId="8"/>
  </si>
  <si>
    <t>（受験生12）</t>
    <phoneticPr fontId="8"/>
  </si>
  <si>
    <t>)</t>
    <phoneticPr fontId="1"/>
  </si>
  <si>
    <t>受験生＜１＞</t>
    <rPh sb="0" eb="6">
      <t>ショウ</t>
    </rPh>
    <phoneticPr fontId="24"/>
  </si>
  <si>
    <t>受験生＜１＞</t>
    <rPh sb="0" eb="6">
      <t>ショウ</t>
    </rPh>
    <phoneticPr fontId="24"/>
  </si>
  <si>
    <t>受験生＜２＞</t>
    <rPh sb="0" eb="6">
      <t>ショウ</t>
    </rPh>
    <phoneticPr fontId="24"/>
  </si>
  <si>
    <t>※受験番号
(本校使用欄）</t>
    <rPh sb="0" eb="1">
      <t>ジュケnバンゴウホンコウシヨウラン</t>
    </rPh>
    <phoneticPr fontId="1"/>
  </si>
  <si>
    <t>※
受験
番号</t>
    <rPh sb="0" eb="2">
      <t>ジュケnバンゴウ</t>
    </rPh>
    <phoneticPr fontId="1"/>
  </si>
  <si>
    <t>部活動：</t>
    <rPh sb="0" eb="3">
      <t>ブカツドウ</t>
    </rPh>
    <phoneticPr fontId="1"/>
  </si>
  <si>
    <t>西暦2007年</t>
    <phoneticPr fontId="8"/>
  </si>
  <si>
    <t>受験生＜３＞</t>
    <rPh sb="0" eb="6">
      <t>ショウ</t>
    </rPh>
    <phoneticPr fontId="24"/>
  </si>
  <si>
    <t>受験生＜４＞</t>
    <rPh sb="0" eb="6">
      <t>ショウ</t>
    </rPh>
    <phoneticPr fontId="24"/>
  </si>
  <si>
    <t>受験生＜５＞</t>
    <rPh sb="0" eb="6">
      <t>ショウ</t>
    </rPh>
    <phoneticPr fontId="24"/>
  </si>
  <si>
    <t>受験生＜６＞</t>
    <rPh sb="0" eb="6">
      <t>ショウ</t>
    </rPh>
    <phoneticPr fontId="24"/>
  </si>
  <si>
    <t>受験生＜７＞</t>
    <rPh sb="0" eb="6">
      <t>ショウ</t>
    </rPh>
    <phoneticPr fontId="24"/>
  </si>
  <si>
    <t>受験生＜８＞</t>
    <rPh sb="0" eb="6">
      <t>ショウ</t>
    </rPh>
    <phoneticPr fontId="24"/>
  </si>
  <si>
    <t>受験生＜９＞</t>
    <rPh sb="0" eb="6">
      <t>ショウ</t>
    </rPh>
    <phoneticPr fontId="24"/>
  </si>
  <si>
    <t>受験生＜１０＞</t>
    <rPh sb="0" eb="7">
      <t>ショウ</t>
    </rPh>
    <phoneticPr fontId="24"/>
  </si>
  <si>
    <t>受験生＜１１＞</t>
    <rPh sb="0" eb="7">
      <t>ショウ</t>
    </rPh>
    <phoneticPr fontId="24"/>
  </si>
  <si>
    <t>受験生＜１２＞</t>
    <rPh sb="0" eb="7">
      <t>ショウ</t>
    </rPh>
    <phoneticPr fontId="24"/>
  </si>
  <si>
    <t>西暦2008年</t>
  </si>
  <si>
    <t>猪名川町立清陵中学校</t>
  </si>
  <si>
    <t>川辺郡</t>
    <rPh sb="0" eb="2">
      <t>カワb</t>
    </rPh>
    <phoneticPr fontId="3"/>
  </si>
  <si>
    <t>平成</t>
    <rPh sb="0" eb="1">
      <t>ヘイセ</t>
    </rPh>
    <phoneticPr fontId="1"/>
  </si>
  <si>
    <t>　区分</t>
    <rPh sb="0" eb="3">
      <t>クブn</t>
    </rPh>
    <phoneticPr fontId="1"/>
  </si>
  <si>
    <r>
      <rPr>
        <sz val="9"/>
        <rFont val="ＭＳ 明朝"/>
        <family val="1"/>
        <charset val="128"/>
      </rPr>
      <t>生徒会役員または学級委員長</t>
    </r>
    <r>
      <rPr>
        <sz val="10"/>
        <rFont val="ＭＳ 明朝"/>
        <family val="1"/>
        <charset val="128"/>
      </rPr>
      <t>(</t>
    </r>
    <phoneticPr fontId="83"/>
  </si>
  <si>
    <r>
      <rPr>
        <sz val="9"/>
        <color theme="1"/>
        <rFont val="ＭＳ 明朝"/>
        <family val="1"/>
        <charset val="128"/>
      </rPr>
      <t>部長およびキャプテン</t>
    </r>
    <r>
      <rPr>
        <sz val="10"/>
        <color theme="1"/>
        <rFont val="ＭＳ 明朝"/>
        <family val="1"/>
        <charset val="128"/>
      </rPr>
      <t>(</t>
    </r>
    <phoneticPr fontId="1"/>
  </si>
  <si>
    <r>
      <rPr>
        <sz val="9"/>
        <rFont val="ＭＳ 明朝"/>
        <family val="1"/>
        <charset val="128"/>
      </rPr>
      <t>生徒会長</t>
    </r>
    <r>
      <rPr>
        <sz val="10"/>
        <rFont val="ＭＳ 明朝"/>
        <family val="1"/>
        <charset val="128"/>
      </rPr>
      <t>(</t>
    </r>
    <rPh sb="0" eb="2">
      <t>セイト</t>
    </rPh>
    <rPh sb="2" eb="4">
      <t>カイチョウ</t>
    </rPh>
    <phoneticPr fontId="83"/>
  </si>
  <si>
    <t>学級委員</t>
    <phoneticPr fontId="83"/>
  </si>
  <si>
    <r>
      <t xml:space="preserve">) </t>
    </r>
    <r>
      <rPr>
        <sz val="8"/>
        <color theme="1"/>
        <rFont val="ＭＳ 明朝"/>
        <family val="1"/>
        <charset val="128"/>
      </rPr>
      <t>　近畿関西大会出場レベル</t>
    </r>
    <r>
      <rPr>
        <sz val="9"/>
        <color theme="1"/>
        <rFont val="ＭＳ 明朝"/>
        <family val="1"/>
        <charset val="128"/>
      </rPr>
      <t>(</t>
    </r>
    <phoneticPr fontId="24"/>
  </si>
  <si>
    <r>
      <rPr>
        <u/>
        <sz val="12"/>
        <rFont val="ＭＳ Ｐゴシック"/>
        <family val="3"/>
        <charset val="128"/>
        <scheme val="minor"/>
      </rPr>
      <t>【出願書類の郵送受付期間】</t>
    </r>
    <r>
      <rPr>
        <sz val="12"/>
        <rFont val="ＭＳ Ｐゴシック"/>
        <family val="3"/>
        <charset val="128"/>
        <scheme val="minor"/>
      </rPr>
      <t xml:space="preserve">
推薦選抜　２０２４年１月５日(金)～２０２４年１月12日(金) 17:00（必着）
学力選抜　２０２４年１月５日(金)～２０２４年１月12日(金)
　　　　　　　２０２４年１月26日(金)～２０２４年１月31日(水) 17:00（必着）
</t>
    </r>
    <r>
      <rPr>
        <u/>
        <sz val="12"/>
        <color rgb="FFFF0000"/>
        <rFont val="ＭＳ Ｐゴシック"/>
        <family val="3"/>
        <charset val="128"/>
        <scheme val="minor"/>
      </rPr>
      <t>【注意事項】</t>
    </r>
    <r>
      <rPr>
        <sz val="12"/>
        <color rgb="FFFF0000"/>
        <rFont val="ＭＳ Ｐゴシック"/>
        <family val="3"/>
        <charset val="128"/>
        <scheme val="minor"/>
      </rPr>
      <t xml:space="preserve">
・出願書類の受付は郵送のみとなります。</t>
    </r>
    <rPh sb="1" eb="3">
      <t>シュツガン</t>
    </rPh>
    <rPh sb="3" eb="5">
      <t>ショルイ</t>
    </rPh>
    <rPh sb="6" eb="8">
      <t>ユウソウ</t>
    </rPh>
    <rPh sb="10" eb="12">
      <t>キカン</t>
    </rPh>
    <rPh sb="14" eb="16">
      <t>スイセン</t>
    </rPh>
    <rPh sb="16" eb="18">
      <t>センバツ</t>
    </rPh>
    <rPh sb="29" eb="30">
      <t>キン</t>
    </rPh>
    <rPh sb="43" eb="44">
      <t>キン</t>
    </rPh>
    <rPh sb="71" eb="72">
      <t>キン</t>
    </rPh>
    <rPh sb="85" eb="86">
      <t>キン</t>
    </rPh>
    <rPh sb="106" eb="107">
      <t>キン</t>
    </rPh>
    <rPh sb="120" eb="121">
      <t>スイ</t>
    </rPh>
    <rPh sb="141" eb="143">
      <t>シュツガン</t>
    </rPh>
    <rPh sb="143" eb="145">
      <t>ショルイ</t>
    </rPh>
    <phoneticPr fontId="8"/>
  </si>
  <si>
    <r>
      <rPr>
        <b/>
        <u/>
        <sz val="11"/>
        <color indexed="10"/>
        <rFont val="ＭＳ Ｐ明朝"/>
        <family val="1"/>
        <charset val="128"/>
      </rPr>
      <t>【注意１】　志望学科欄について</t>
    </r>
    <r>
      <rPr>
        <sz val="11"/>
        <color indexed="10"/>
        <rFont val="ＭＳ Ｐ明朝"/>
        <family val="1"/>
        <charset val="128"/>
      </rPr>
      <t xml:space="preserve">
第２および第３志望学科欄が，空欄の場合は，横線（斜線の代用）が表示されます。
</t>
    </r>
    <r>
      <rPr>
        <b/>
        <u/>
        <sz val="11"/>
        <color indexed="10"/>
        <rFont val="ＭＳ Ｐ明朝"/>
        <family val="1"/>
        <charset val="128"/>
      </rPr>
      <t>【注意２】　学歴欄について</t>
    </r>
    <r>
      <rPr>
        <sz val="11"/>
        <color indexed="10"/>
        <rFont val="ＭＳ Ｐ明朝"/>
        <family val="1"/>
        <charset val="128"/>
      </rPr>
      <t xml:space="preserve">
過年度卒業者の場合は，学歴を，「卒業見込」から「卒業」へと変更し，参考事項欄に「過年度卒業者」と朱書してください。
なお，過卒生，転入生等，本様式通りの記入が難しい場合は，「シートの保護」を解除して，上書き入力してください。
■入力エリアを背景色付きで示しています。この背景色は印刷されません。
Tabキーまたは矢印キーで入力エリア間の移動ができます。</t>
    </r>
    <rPh sb="16" eb="17">
      <t>ダイ</t>
    </rPh>
    <rPh sb="21" eb="22">
      <t>ダイ</t>
    </rPh>
    <phoneticPr fontId="10"/>
  </si>
  <si>
    <t>■課外活動と表彰の記録
　各項目に該当する場合は、（　　）をマウスでクリックして〇を選択してください。
■入力エリアを背景色付きで示しています。この背景色は印刷されません。
Tabキーまたは矢印キーで入力エリア間の移動ができます。</t>
    <rPh sb="1" eb="3">
      <t>カガイ</t>
    </rPh>
    <rPh sb="3" eb="5">
      <t>カツドウ</t>
    </rPh>
    <rPh sb="6" eb="8">
      <t>ヒョウショウ</t>
    </rPh>
    <rPh sb="9" eb="11">
      <t>キロク</t>
    </rPh>
    <rPh sb="13" eb="16">
      <t>カクコウモク</t>
    </rPh>
    <rPh sb="17" eb="19">
      <t>ガイトウ</t>
    </rPh>
    <rPh sb="21" eb="23">
      <t>バアイセンタク</t>
    </rPh>
    <rPh sb="96" eb="98">
      <t>ヤジルシ</t>
    </rPh>
    <rPh sb="101" eb="103">
      <t>ニュウリョク</t>
    </rPh>
    <rPh sb="106" eb="107">
      <t>カン</t>
    </rPh>
    <rPh sb="108" eb="110">
      <t>イドウ</t>
    </rPh>
    <phoneticPr fontId="24"/>
  </si>
  <si>
    <t>)生徒会副会長(</t>
    <phoneticPr fontId="1"/>
  </si>
  <si>
    <t>神戸市立工業高等専門学校長　様</t>
    <rPh sb="0" eb="12">
      <t>ｋｋ</t>
    </rPh>
    <rPh sb="12" eb="13">
      <t>チョウ</t>
    </rPh>
    <rPh sb="14" eb="15">
      <t>サマ</t>
    </rPh>
    <phoneticPr fontId="92"/>
  </si>
  <si>
    <t>2024年度入学者選抜に関する書類を下記のとおり送付します。</t>
    <rPh sb="4" eb="6">
      <t>ネンド</t>
    </rPh>
    <rPh sb="6" eb="9">
      <t>ニュウガクシャ</t>
    </rPh>
    <rPh sb="9" eb="11">
      <t>センバツ</t>
    </rPh>
    <rPh sb="12" eb="13">
      <t>カン</t>
    </rPh>
    <rPh sb="15" eb="17">
      <t>ショルイ</t>
    </rPh>
    <rPh sb="18" eb="20">
      <t>カキ</t>
    </rPh>
    <rPh sb="24" eb="26">
      <t>ソウフ</t>
    </rPh>
    <phoneticPr fontId="92"/>
  </si>
  <si>
    <t>通</t>
    <rPh sb="0" eb="1">
      <t>ツウ</t>
    </rPh>
    <phoneticPr fontId="92"/>
  </si>
  <si>
    <t>送　付　書</t>
    <rPh sb="0" eb="1">
      <t>ソウ</t>
    </rPh>
    <rPh sb="2" eb="3">
      <t>ツキ</t>
    </rPh>
    <rPh sb="4" eb="5">
      <t>ショ</t>
    </rPh>
    <phoneticPr fontId="92"/>
  </si>
  <si>
    <t>推薦書</t>
  </si>
  <si>
    <t>推薦の送り状</t>
  </si>
  <si>
    <t>調査書</t>
  </si>
  <si>
    <t>写真票</t>
  </si>
  <si>
    <t>受領書返送用の返信用封筒</t>
    <rPh sb="0" eb="3">
      <t>ジュリョウショ</t>
    </rPh>
    <rPh sb="3" eb="6">
      <t>ヘンソウヨウ</t>
    </rPh>
    <rPh sb="7" eb="10">
      <t>ヘンシンヨウ</t>
    </rPh>
    <rPh sb="10" eb="12">
      <t>フウトウ</t>
    </rPh>
    <phoneticPr fontId="92"/>
  </si>
  <si>
    <t>受　領　書</t>
    <rPh sb="0" eb="1">
      <t>ウケ</t>
    </rPh>
    <rPh sb="2" eb="3">
      <t>リョウ</t>
    </rPh>
    <rPh sb="4" eb="5">
      <t>ショ</t>
    </rPh>
    <phoneticPr fontId="92"/>
  </si>
  <si>
    <t>神戸市立工業高等専門学校長</t>
    <rPh sb="0" eb="12">
      <t>ｋｋ</t>
    </rPh>
    <rPh sb="12" eb="13">
      <t>チョウ</t>
    </rPh>
    <phoneticPr fontId="92"/>
  </si>
  <si>
    <t>（　　公　　印　　省　　略　　）</t>
    <rPh sb="3" eb="4">
      <t>コウ</t>
    </rPh>
    <rPh sb="6" eb="7">
      <t>イン</t>
    </rPh>
    <rPh sb="9" eb="10">
      <t>ショウ</t>
    </rPh>
    <rPh sb="12" eb="13">
      <t>リャク</t>
    </rPh>
    <phoneticPr fontId="92"/>
  </si>
  <si>
    <t>2024年1月　　　日</t>
    <rPh sb="4" eb="5">
      <t>トシ</t>
    </rPh>
    <rPh sb="6" eb="7">
      <t>ツキ</t>
    </rPh>
    <rPh sb="10" eb="11">
      <t>ヒ</t>
    </rPh>
    <phoneticPr fontId="92"/>
  </si>
  <si>
    <t>　2024年度入学者選抜に関する書類について、下記のとおり受領しました。</t>
    <rPh sb="5" eb="7">
      <t>ネンド</t>
    </rPh>
    <rPh sb="7" eb="10">
      <t>ニュウガクシャ</t>
    </rPh>
    <rPh sb="10" eb="12">
      <t>センバツ</t>
    </rPh>
    <rPh sb="13" eb="14">
      <t>カン</t>
    </rPh>
    <rPh sb="16" eb="18">
      <t>ショルイ</t>
    </rPh>
    <rPh sb="23" eb="25">
      <t>カキ</t>
    </rPh>
    <rPh sb="29" eb="31">
      <t>ジュリョウ</t>
    </rPh>
    <phoneticPr fontId="92"/>
  </si>
  <si>
    <t>①</t>
    <phoneticPr fontId="2"/>
  </si>
  <si>
    <t>②</t>
    <phoneticPr fontId="2"/>
  </si>
  <si>
    <t>③</t>
    <phoneticPr fontId="2"/>
  </si>
  <si>
    <t>2021年4月1日</t>
  </si>
  <si>
    <t>2024年3月31日</t>
  </si>
  <si>
    <t>【説明】
下欄に学校名を直接入力してください。</t>
    <rPh sb="5" eb="7">
      <t>カラン</t>
    </rPh>
    <rPh sb="8" eb="11">
      <t>ガッコウメイ</t>
    </rPh>
    <rPh sb="12" eb="14">
      <t>チョクセツ</t>
    </rPh>
    <rPh sb="14" eb="16">
      <t>ニュウリョク</t>
    </rPh>
    <phoneticPr fontId="2"/>
  </si>
  <si>
    <t>【説明】
下欄に校長先生のお名前を入力してください。</t>
    <rPh sb="5" eb="7">
      <t>カラン</t>
    </rPh>
    <phoneticPr fontId="2"/>
  </si>
  <si>
    <t>用　神戸高専　調査書等作成用テンプレート</t>
    <rPh sb="0" eb="1">
      <t>ヨウ</t>
    </rPh>
    <rPh sb="2" eb="4">
      <t>コウベ</t>
    </rPh>
    <rPh sb="4" eb="6">
      <t>コウセン</t>
    </rPh>
    <rPh sb="7" eb="10">
      <t>チョウサショ</t>
    </rPh>
    <rPh sb="10" eb="11">
      <t>トウ</t>
    </rPh>
    <rPh sb="11" eb="13">
      <t>サクセイ</t>
    </rPh>
    <rPh sb="13" eb="14">
      <t>ヨウ</t>
    </rPh>
    <phoneticPr fontId="2"/>
  </si>
  <si>
    <r>
      <rPr>
        <b/>
        <sz val="11"/>
        <color indexed="10"/>
        <rFont val="ＭＳ Ｐ明朝"/>
        <family val="1"/>
        <charset val="128"/>
      </rPr>
      <t>【注意】この送付書・受領書の送付は</t>
    </r>
    <r>
      <rPr>
        <b/>
        <u/>
        <sz val="11"/>
        <color indexed="10"/>
        <rFont val="ＭＳ Ｐ明朝"/>
        <family val="1"/>
        <charset val="128"/>
      </rPr>
      <t>必須ではありません。</t>
    </r>
    <r>
      <rPr>
        <sz val="11"/>
        <color indexed="10"/>
        <rFont val="ＭＳ Ｐ明朝"/>
        <family val="1"/>
        <charset val="128"/>
      </rPr>
      <t xml:space="preserve">
■郵送された出願書類の配達状況は、郵便局の「郵便追跡サービス」から確認できますが、別途本校からの受領書の返送が必要な場合は、この様式を使用してください。
（郵便追跡サービス）https://trackings.post.japanpost.jp/services/srv/search/
■84円切手を貼付し、返送先中学校の住所・宛名を記載した返信用封筒を必ず同封してください（返送先は中学校あてに限ります）。
■FAXでの返信はできません。</t>
    </r>
    <rPh sb="1" eb="3">
      <t>チュウイ</t>
    </rPh>
    <rPh sb="6" eb="8">
      <t>ソウフ</t>
    </rPh>
    <rPh sb="8" eb="9">
      <t>ショ</t>
    </rPh>
    <rPh sb="10" eb="13">
      <t>ジュリョウショ</t>
    </rPh>
    <rPh sb="14" eb="16">
      <t>ソウフ</t>
    </rPh>
    <rPh sb="17" eb="19">
      <t>ヒッス</t>
    </rPh>
    <rPh sb="30" eb="32">
      <t>ユウソウ</t>
    </rPh>
    <rPh sb="35" eb="37">
      <t>シュツガン</t>
    </rPh>
    <rPh sb="37" eb="39">
      <t>ショルイ</t>
    </rPh>
    <rPh sb="40" eb="42">
      <t>ハイタツ</t>
    </rPh>
    <rPh sb="42" eb="44">
      <t>ジョウキョウ</t>
    </rPh>
    <rPh sb="46" eb="49">
      <t>ユウビンキョク</t>
    </rPh>
    <rPh sb="51" eb="53">
      <t>ユウビン</t>
    </rPh>
    <rPh sb="53" eb="55">
      <t>ツイセキ</t>
    </rPh>
    <rPh sb="62" eb="64">
      <t>カクニン</t>
    </rPh>
    <rPh sb="70" eb="72">
      <t>ベット</t>
    </rPh>
    <rPh sb="72" eb="74">
      <t>ホンコウ</t>
    </rPh>
    <rPh sb="77" eb="80">
      <t>ジュリョウショ</t>
    </rPh>
    <rPh sb="81" eb="83">
      <t>ヘンソウ</t>
    </rPh>
    <rPh sb="84" eb="86">
      <t>ヒツヨウ</t>
    </rPh>
    <rPh sb="87" eb="89">
      <t>バアイ</t>
    </rPh>
    <rPh sb="93" eb="95">
      <t>ヨウシキ</t>
    </rPh>
    <rPh sb="96" eb="98">
      <t>シヨウ</t>
    </rPh>
    <rPh sb="178" eb="179">
      <t>エン</t>
    </rPh>
    <rPh sb="179" eb="181">
      <t>キッテ</t>
    </rPh>
    <rPh sb="182" eb="184">
      <t>チョウフ</t>
    </rPh>
    <rPh sb="186" eb="188">
      <t>ヘンソウ</t>
    </rPh>
    <rPh sb="188" eb="189">
      <t>サキ</t>
    </rPh>
    <rPh sb="189" eb="192">
      <t>チュウガッコウ</t>
    </rPh>
    <rPh sb="193" eb="195">
      <t>ジュウショ</t>
    </rPh>
    <rPh sb="196" eb="198">
      <t>アテナ</t>
    </rPh>
    <rPh sb="199" eb="201">
      <t>キサイ</t>
    </rPh>
    <rPh sb="220" eb="222">
      <t>ヘンソウ</t>
    </rPh>
    <rPh sb="222" eb="223">
      <t>サキ</t>
    </rPh>
    <rPh sb="224" eb="227">
      <t>チュウガッコウ</t>
    </rPh>
    <rPh sb="230" eb="231">
      <t>カギ</t>
    </rPh>
    <rPh sb="244" eb="246">
      <t>ヘンシン</t>
    </rPh>
    <phoneticPr fontId="9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</si>
</sst>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度&quot;"/>
    <numFmt numFmtId="177" formatCode="yyyy&quot;年&quot;m&quot;月&quot;d&quot;日&quot;;@"/>
  </numFmts>
  <fonts count="9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HGS明朝E"/>
      <family val="1"/>
      <charset val="128"/>
    </font>
    <font>
      <sz val="11"/>
      <color theme="0" tint="-0.1499984740745262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7030A0"/>
      <name val="ＭＳ Ｐゴシック"/>
      <family val="3"/>
      <charset val="128"/>
    </font>
    <font>
      <sz val="14"/>
      <color theme="1"/>
      <name val="HGS明朝E"/>
      <family val="1"/>
      <charset val="128"/>
    </font>
    <font>
      <sz val="14"/>
      <color theme="1"/>
      <name val="Arial"/>
      <family val="2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24"/>
      <color theme="1"/>
      <name val="HGS明朝E"/>
      <family val="1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u/>
      <sz val="9"/>
      <color theme="1"/>
      <name val="ＭＳ Ｐ明朝"/>
      <family val="1"/>
      <charset val="128"/>
    </font>
    <font>
      <b/>
      <u/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sz val="10"/>
      <color indexed="8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indexed="8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indexed="1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21">
    <xf numFmtId="0" fontId="0" fillId="0" borderId="0" xfId="0">
      <alignment vertical="center"/>
    </xf>
    <xf numFmtId="0" fontId="0" fillId="2" borderId="1" xfId="0" applyFill="1" applyBorder="1">
      <alignment vertical="center"/>
    </xf>
    <xf numFmtId="49" fontId="0" fillId="0" borderId="0" xfId="0" applyNumberFormat="1">
      <alignment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0" fillId="5" borderId="4" xfId="0" applyFill="1" applyBorder="1">
      <alignment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5" xfId="0" applyFill="1" applyBorder="1">
      <alignment vertical="center"/>
    </xf>
    <xf numFmtId="0" fontId="13" fillId="5" borderId="4" xfId="0" applyFont="1" applyFill="1" applyBorder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>
      <alignment vertical="center"/>
    </xf>
    <xf numFmtId="0" fontId="13" fillId="5" borderId="0" xfId="0" applyFont="1" applyFill="1" applyBorder="1">
      <alignment vertical="center"/>
    </xf>
    <xf numFmtId="0" fontId="0" fillId="5" borderId="0" xfId="0" applyFill="1">
      <alignment vertical="center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vertical="top" wrapText="1"/>
    </xf>
    <xf numFmtId="0" fontId="13" fillId="5" borderId="0" xfId="0" applyFont="1" applyFill="1">
      <alignment vertical="center"/>
    </xf>
    <xf numFmtId="0" fontId="0" fillId="5" borderId="6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 applyAlignment="1">
      <alignment vertical="center"/>
    </xf>
    <xf numFmtId="0" fontId="7" fillId="5" borderId="0" xfId="0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6" borderId="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NumberForma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2" xfId="0" applyFill="1" applyBorder="1" applyProtection="1">
      <alignment vertical="center"/>
    </xf>
    <xf numFmtId="0" fontId="23" fillId="0" borderId="2" xfId="0" applyFont="1" applyBorder="1" applyAlignment="1" applyProtection="1">
      <alignment horizontal="center" vertical="center"/>
      <protection locked="0"/>
    </xf>
    <xf numFmtId="0" fontId="34" fillId="0" borderId="0" xfId="0" applyFont="1">
      <alignment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35" fillId="7" borderId="0" xfId="0" applyFont="1" applyFill="1" applyBorder="1" applyAlignment="1">
      <alignment vertical="center"/>
    </xf>
    <xf numFmtId="0" fontId="35" fillId="7" borderId="0" xfId="0" applyFont="1" applyFill="1" applyBorder="1">
      <alignment vertical="center"/>
    </xf>
    <xf numFmtId="0" fontId="35" fillId="7" borderId="1" xfId="0" applyFont="1" applyFill="1" applyBorder="1" applyAlignment="1">
      <alignment vertical="center"/>
    </xf>
    <xf numFmtId="0" fontId="36" fillId="7" borderId="0" xfId="0" applyFont="1" applyFill="1" applyBorder="1" applyAlignment="1">
      <alignment vertical="center"/>
    </xf>
    <xf numFmtId="0" fontId="35" fillId="7" borderId="4" xfId="0" applyFont="1" applyFill="1" applyBorder="1" applyAlignment="1">
      <alignment vertical="center"/>
    </xf>
    <xf numFmtId="0" fontId="35" fillId="7" borderId="4" xfId="0" applyFont="1" applyFill="1" applyBorder="1" applyAlignment="1">
      <alignment vertical="center" wrapText="1"/>
    </xf>
    <xf numFmtId="0" fontId="36" fillId="7" borderId="0" xfId="0" applyFont="1" applyFill="1">
      <alignment vertical="center"/>
    </xf>
    <xf numFmtId="0" fontId="0" fillId="7" borderId="0" xfId="0" applyFill="1" applyBorder="1">
      <alignment vertical="center"/>
    </xf>
    <xf numFmtId="0" fontId="36" fillId="7" borderId="0" xfId="0" applyFont="1" applyFill="1" applyAlignment="1">
      <alignment horizontal="right" vertical="center"/>
    </xf>
    <xf numFmtId="0" fontId="35" fillId="7" borderId="27" xfId="0" applyFont="1" applyFill="1" applyBorder="1">
      <alignment vertical="center"/>
    </xf>
    <xf numFmtId="0" fontId="35" fillId="7" borderId="5" xfId="0" applyFont="1" applyFill="1" applyBorder="1">
      <alignment vertical="center"/>
    </xf>
    <xf numFmtId="0" fontId="35" fillId="7" borderId="1" xfId="0" applyFont="1" applyFill="1" applyBorder="1">
      <alignment vertical="center"/>
    </xf>
    <xf numFmtId="0" fontId="53" fillId="8" borderId="0" xfId="0" applyFont="1" applyFill="1" applyProtection="1">
      <alignment vertical="center"/>
    </xf>
    <xf numFmtId="0" fontId="0" fillId="0" borderId="0" xfId="0" quotePrefix="1" applyAlignment="1" applyProtection="1">
      <alignment horizontal="center" vertical="center"/>
    </xf>
    <xf numFmtId="0" fontId="33" fillId="8" borderId="0" xfId="0" applyFont="1" applyFill="1" applyAlignment="1">
      <alignment vertical="top" wrapText="1"/>
    </xf>
    <xf numFmtId="0" fontId="35" fillId="7" borderId="0" xfId="0" applyFont="1" applyFill="1" applyBorder="1" applyAlignment="1">
      <alignment vertical="center" wrapText="1"/>
    </xf>
    <xf numFmtId="49" fontId="22" fillId="7" borderId="0" xfId="0" applyNumberFormat="1" applyFont="1" applyFill="1" applyAlignment="1">
      <alignment horizontal="left"/>
    </xf>
    <xf numFmtId="0" fontId="22" fillId="7" borderId="0" xfId="0" applyFont="1" applyFill="1" applyAlignment="1">
      <alignment horizontal="left"/>
    </xf>
    <xf numFmtId="49" fontId="5" fillId="7" borderId="27" xfId="0" applyNumberFormat="1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49" fontId="5" fillId="7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49" fontId="0" fillId="7" borderId="1" xfId="0" applyNumberFormat="1" applyFill="1" applyBorder="1">
      <alignment vertical="center"/>
    </xf>
    <xf numFmtId="0" fontId="0" fillId="8" borderId="0" xfId="0" applyFill="1" applyBorder="1">
      <alignment vertical="center"/>
    </xf>
    <xf numFmtId="49" fontId="0" fillId="8" borderId="0" xfId="0" applyNumberFormat="1" applyFill="1">
      <alignment vertical="center"/>
    </xf>
    <xf numFmtId="0" fontId="35" fillId="7" borderId="26" xfId="0" applyFont="1" applyFill="1" applyBorder="1" applyAlignment="1">
      <alignment vertical="center"/>
    </xf>
    <xf numFmtId="0" fontId="35" fillId="7" borderId="27" xfId="0" applyFont="1" applyFill="1" applyBorder="1" applyAlignment="1">
      <alignment vertical="center"/>
    </xf>
    <xf numFmtId="0" fontId="36" fillId="7" borderId="27" xfId="0" applyFont="1" applyFill="1" applyBorder="1" applyAlignment="1">
      <alignment vertical="center"/>
    </xf>
    <xf numFmtId="0" fontId="0" fillId="7" borderId="27" xfId="0" applyFill="1" applyBorder="1">
      <alignment vertical="center"/>
    </xf>
    <xf numFmtId="0" fontId="35" fillId="7" borderId="29" xfId="0" applyFont="1" applyFill="1" applyBorder="1">
      <alignment vertical="center"/>
    </xf>
    <xf numFmtId="0" fontId="35" fillId="7" borderId="0" xfId="0" applyFont="1" applyFill="1" applyAlignment="1">
      <alignment vertical="center"/>
    </xf>
    <xf numFmtId="0" fontId="56" fillId="7" borderId="0" xfId="0" applyFont="1" applyFill="1" applyBorder="1">
      <alignment vertical="center"/>
    </xf>
    <xf numFmtId="0" fontId="36" fillId="7" borderId="7" xfId="0" applyFont="1" applyFill="1" applyBorder="1" applyAlignment="1">
      <alignment vertical="center"/>
    </xf>
    <xf numFmtId="0" fontId="35" fillId="7" borderId="6" xfId="0" applyFont="1" applyFill="1" applyBorder="1">
      <alignment vertical="center"/>
    </xf>
    <xf numFmtId="0" fontId="35" fillId="7" borderId="0" xfId="0" applyFont="1" applyFill="1" applyBorder="1" applyAlignment="1">
      <alignment vertical="top" wrapText="1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35" fillId="7" borderId="0" xfId="0" applyFont="1" applyFill="1" applyBorder="1" applyProtection="1">
      <alignment vertical="center"/>
    </xf>
    <xf numFmtId="0" fontId="35" fillId="7" borderId="5" xfId="0" applyFont="1" applyFill="1" applyBorder="1" applyProtection="1">
      <alignment vertical="center"/>
    </xf>
    <xf numFmtId="0" fontId="0" fillId="8" borderId="0" xfId="0" applyFill="1" applyProtection="1">
      <alignment vertical="center"/>
    </xf>
    <xf numFmtId="0" fontId="41" fillId="8" borderId="0" xfId="0" applyFont="1" applyFill="1" applyProtection="1">
      <alignment vertical="center"/>
    </xf>
    <xf numFmtId="0" fontId="0" fillId="7" borderId="0" xfId="0" applyFill="1" applyProtection="1">
      <alignment vertical="center"/>
    </xf>
    <xf numFmtId="0" fontId="37" fillId="7" borderId="0" xfId="0" applyFont="1" applyFill="1" applyProtection="1">
      <alignment vertical="center"/>
    </xf>
    <xf numFmtId="0" fontId="39" fillId="8" borderId="0" xfId="0" applyFont="1" applyFill="1" applyProtection="1">
      <alignment vertical="center"/>
    </xf>
    <xf numFmtId="0" fontId="34" fillId="8" borderId="0" xfId="0" applyFont="1" applyFill="1" applyProtection="1">
      <alignment vertical="center"/>
    </xf>
    <xf numFmtId="0" fontId="30" fillId="8" borderId="0" xfId="0" applyFont="1" applyFill="1" applyAlignment="1" applyProtection="1">
      <alignment horizontal="left" vertical="center"/>
    </xf>
    <xf numFmtId="0" fontId="35" fillId="7" borderId="22" xfId="0" applyFont="1" applyFill="1" applyBorder="1" applyProtection="1">
      <alignment vertical="center"/>
    </xf>
    <xf numFmtId="0" fontId="16" fillId="8" borderId="0" xfId="0" applyFont="1" applyFill="1" applyAlignment="1" applyProtection="1">
      <alignment vertical="center" wrapText="1"/>
    </xf>
    <xf numFmtId="0" fontId="36" fillId="7" borderId="14" xfId="0" applyFont="1" applyFill="1" applyBorder="1" applyProtection="1">
      <alignment vertical="center"/>
    </xf>
    <xf numFmtId="0" fontId="35" fillId="7" borderId="11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>
      <alignment vertical="center"/>
    </xf>
    <xf numFmtId="0" fontId="36" fillId="7" borderId="20" xfId="0" applyFont="1" applyFill="1" applyBorder="1" applyProtection="1">
      <alignment vertical="center"/>
    </xf>
    <xf numFmtId="0" fontId="35" fillId="7" borderId="16" xfId="0" applyFont="1" applyFill="1" applyBorder="1" applyProtection="1">
      <alignment vertical="center"/>
    </xf>
    <xf numFmtId="0" fontId="35" fillId="7" borderId="16" xfId="0" applyFont="1" applyFill="1" applyBorder="1" applyAlignment="1" applyProtection="1">
      <alignment vertical="center"/>
    </xf>
    <xf numFmtId="0" fontId="35" fillId="7" borderId="17" xfId="0" applyFont="1" applyFill="1" applyBorder="1" applyProtection="1">
      <alignment vertical="center"/>
    </xf>
    <xf numFmtId="0" fontId="35" fillId="7" borderId="15" xfId="0" applyFont="1" applyFill="1" applyBorder="1" applyAlignment="1" applyProtection="1">
      <alignment vertical="center"/>
    </xf>
    <xf numFmtId="0" fontId="35" fillId="7" borderId="10" xfId="0" applyFont="1" applyFill="1" applyBorder="1" applyAlignment="1" applyProtection="1">
      <alignment vertical="center"/>
    </xf>
    <xf numFmtId="0" fontId="35" fillId="7" borderId="20" xfId="0" applyFont="1" applyFill="1" applyBorder="1" applyAlignment="1" applyProtection="1">
      <alignment vertical="center"/>
    </xf>
    <xf numFmtId="0" fontId="35" fillId="7" borderId="4" xfId="0" applyFont="1" applyFill="1" applyBorder="1" applyAlignment="1" applyProtection="1">
      <alignment vertical="center"/>
    </xf>
    <xf numFmtId="0" fontId="36" fillId="7" borderId="19" xfId="0" applyFont="1" applyFill="1" applyBorder="1" applyAlignment="1" applyProtection="1">
      <alignment vertical="center"/>
    </xf>
    <xf numFmtId="0" fontId="35" fillId="7" borderId="4" xfId="0" applyFont="1" applyFill="1" applyBorder="1" applyAlignment="1" applyProtection="1">
      <alignment vertical="center" wrapText="1"/>
    </xf>
    <xf numFmtId="0" fontId="35" fillId="7" borderId="18" xfId="0" applyFont="1" applyFill="1" applyBorder="1" applyAlignment="1" applyProtection="1">
      <alignment vertical="center"/>
    </xf>
    <xf numFmtId="0" fontId="35" fillId="7" borderId="19" xfId="0" applyFont="1" applyFill="1" applyBorder="1" applyAlignment="1" applyProtection="1">
      <alignment vertical="center"/>
    </xf>
    <xf numFmtId="0" fontId="36" fillId="7" borderId="0" xfId="0" applyFont="1" applyFill="1" applyBorder="1" applyProtection="1">
      <alignment vertical="center"/>
    </xf>
    <xf numFmtId="0" fontId="36" fillId="7" borderId="15" xfId="0" applyFont="1" applyFill="1" applyBorder="1" applyAlignment="1" applyProtection="1">
      <alignment vertical="center"/>
    </xf>
    <xf numFmtId="0" fontId="36" fillId="7" borderId="10" xfId="0" applyFont="1" applyFill="1" applyBorder="1" applyAlignment="1" applyProtection="1">
      <alignment vertical="center"/>
    </xf>
    <xf numFmtId="0" fontId="40" fillId="8" borderId="0" xfId="0" applyFont="1" applyFill="1" applyProtection="1">
      <alignment vertical="center"/>
    </xf>
    <xf numFmtId="0" fontId="36" fillId="7" borderId="4" xfId="0" applyFont="1" applyFill="1" applyBorder="1" applyAlignment="1" applyProtection="1">
      <alignment vertical="center"/>
    </xf>
    <xf numFmtId="0" fontId="36" fillId="7" borderId="11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vertical="top" wrapText="1"/>
    </xf>
    <xf numFmtId="0" fontId="36" fillId="7" borderId="15" xfId="0" applyFont="1" applyFill="1" applyBorder="1" applyProtection="1">
      <alignment vertical="center"/>
    </xf>
    <xf numFmtId="0" fontId="36" fillId="7" borderId="16" xfId="0" applyFont="1" applyFill="1" applyBorder="1" applyProtection="1">
      <alignment vertical="center"/>
    </xf>
    <xf numFmtId="0" fontId="36" fillId="7" borderId="16" xfId="0" applyFont="1" applyFill="1" applyBorder="1" applyAlignment="1" applyProtection="1">
      <alignment vertical="top" wrapText="1"/>
    </xf>
    <xf numFmtId="0" fontId="36" fillId="7" borderId="17" xfId="0" applyFont="1" applyFill="1" applyBorder="1" applyProtection="1">
      <alignment vertical="center"/>
    </xf>
    <xf numFmtId="0" fontId="36" fillId="8" borderId="0" xfId="0" applyFont="1" applyFill="1" applyProtection="1">
      <alignment vertical="center"/>
    </xf>
    <xf numFmtId="0" fontId="36" fillId="7" borderId="4" xfId="0" applyFont="1" applyFill="1" applyBorder="1" applyProtection="1">
      <alignment vertical="center"/>
    </xf>
    <xf numFmtId="0" fontId="36" fillId="7" borderId="5" xfId="0" applyFont="1" applyFill="1" applyBorder="1" applyProtection="1">
      <alignment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right" vertical="center"/>
    </xf>
    <xf numFmtId="0" fontId="36" fillId="7" borderId="7" xfId="0" applyFont="1" applyFill="1" applyBorder="1" applyProtection="1">
      <alignment vertical="center"/>
    </xf>
    <xf numFmtId="0" fontId="36" fillId="7" borderId="1" xfId="0" applyFont="1" applyFill="1" applyBorder="1" applyProtection="1">
      <alignment vertical="center"/>
    </xf>
    <xf numFmtId="0" fontId="36" fillId="7" borderId="6" xfId="0" applyFont="1" applyFill="1" applyBorder="1" applyProtection="1">
      <alignment vertical="center"/>
    </xf>
    <xf numFmtId="0" fontId="36" fillId="7" borderId="0" xfId="0" applyFont="1" applyFill="1" applyProtection="1">
      <alignment vertical="center"/>
    </xf>
    <xf numFmtId="0" fontId="36" fillId="7" borderId="0" xfId="0" quotePrefix="1" applyFont="1" applyFill="1" applyAlignment="1" applyProtection="1">
      <alignment horizontal="right" vertical="center"/>
    </xf>
    <xf numFmtId="0" fontId="36" fillId="7" borderId="0" xfId="0" quotePrefix="1" applyFont="1" applyFill="1" applyAlignment="1" applyProtection="1">
      <alignment horizontal="right" vertical="top"/>
    </xf>
    <xf numFmtId="0" fontId="36" fillId="7" borderId="16" xfId="0" quotePrefix="1" applyFont="1" applyFill="1" applyBorder="1" applyAlignment="1" applyProtection="1">
      <alignment horizontal="right" vertical="center"/>
    </xf>
    <xf numFmtId="0" fontId="36" fillId="7" borderId="10" xfId="0" applyFont="1" applyFill="1" applyBorder="1" applyProtection="1">
      <alignment vertical="center"/>
    </xf>
    <xf numFmtId="0" fontId="36" fillId="7" borderId="0" xfId="0" quotePrefix="1" applyFont="1" applyFill="1" applyBorder="1" applyAlignment="1" applyProtection="1">
      <alignment horizontal="right" vertical="center"/>
    </xf>
    <xf numFmtId="0" fontId="36" fillId="7" borderId="11" xfId="0" applyFont="1" applyFill="1" applyBorder="1" applyProtection="1">
      <alignment vertical="center"/>
    </xf>
    <xf numFmtId="0" fontId="36" fillId="7" borderId="0" xfId="0" applyFont="1" applyFill="1" applyBorder="1" applyAlignment="1" applyProtection="1">
      <alignment vertical="top"/>
    </xf>
    <xf numFmtId="0" fontId="36" fillId="7" borderId="0" xfId="0" applyFont="1" applyFill="1" applyBorder="1" applyAlignment="1" applyProtection="1">
      <alignment vertical="center" wrapText="1"/>
    </xf>
    <xf numFmtId="0" fontId="36" fillId="7" borderId="11" xfId="0" applyFont="1" applyFill="1" applyBorder="1" applyAlignment="1" applyProtection="1">
      <alignment vertical="center" wrapText="1"/>
    </xf>
    <xf numFmtId="0" fontId="36" fillId="7" borderId="21" xfId="0" applyFont="1" applyFill="1" applyBorder="1" applyProtection="1">
      <alignment vertical="center"/>
    </xf>
    <xf numFmtId="0" fontId="36" fillId="7" borderId="22" xfId="0" applyFont="1" applyFill="1" applyBorder="1" applyProtection="1">
      <alignment vertical="center"/>
    </xf>
    <xf numFmtId="0" fontId="36" fillId="7" borderId="22" xfId="0" applyFont="1" applyFill="1" applyBorder="1" applyAlignment="1" applyProtection="1">
      <alignment vertical="center" wrapText="1"/>
    </xf>
    <xf numFmtId="0" fontId="36" fillId="7" borderId="19" xfId="0" applyFont="1" applyFill="1" applyBorder="1" applyAlignment="1" applyProtection="1">
      <alignment vertical="center" wrapText="1"/>
    </xf>
    <xf numFmtId="0" fontId="41" fillId="7" borderId="0" xfId="0" applyFont="1" applyFill="1" applyProtection="1">
      <alignment vertical="center"/>
    </xf>
    <xf numFmtId="0" fontId="33" fillId="8" borderId="0" xfId="0" applyFont="1" applyFill="1" applyProtection="1">
      <alignment vertical="center"/>
    </xf>
    <xf numFmtId="0" fontId="43" fillId="7" borderId="0" xfId="0" applyFont="1" applyFill="1" applyBorder="1" applyAlignment="1" applyProtection="1">
      <alignment vertical="center"/>
    </xf>
    <xf numFmtId="0" fontId="44" fillId="7" borderId="0" xfId="0" applyFont="1" applyFill="1" applyBorder="1" applyAlignment="1" applyProtection="1">
      <alignment vertical="center"/>
    </xf>
    <xf numFmtId="0" fontId="44" fillId="7" borderId="0" xfId="0" applyFont="1" applyFill="1" applyBorder="1" applyAlignment="1" applyProtection="1">
      <alignment horizontal="distributed" vertical="center"/>
    </xf>
    <xf numFmtId="0" fontId="35" fillId="8" borderId="0" xfId="0" applyFont="1" applyFill="1" applyProtection="1">
      <alignment vertical="center"/>
    </xf>
    <xf numFmtId="0" fontId="45" fillId="7" borderId="0" xfId="0" applyFont="1" applyFill="1" applyBorder="1" applyAlignment="1" applyProtection="1">
      <alignment vertical="center"/>
    </xf>
    <xf numFmtId="0" fontId="36" fillId="7" borderId="0" xfId="0" applyFont="1" applyFill="1" applyAlignment="1" applyProtection="1">
      <alignment horizontal="right" vertical="center"/>
    </xf>
    <xf numFmtId="0" fontId="45" fillId="8" borderId="0" xfId="0" applyFont="1" applyFill="1" applyAlignment="1" applyProtection="1">
      <alignment vertical="center"/>
    </xf>
    <xf numFmtId="0" fontId="35" fillId="7" borderId="26" xfId="0" applyFont="1" applyFill="1" applyBorder="1" applyProtection="1">
      <alignment vertical="center"/>
    </xf>
    <xf numFmtId="0" fontId="35" fillId="7" borderId="27" xfId="0" applyFont="1" applyFill="1" applyBorder="1" applyProtection="1">
      <alignment vertical="center"/>
    </xf>
    <xf numFmtId="0" fontId="35" fillId="7" borderId="4" xfId="0" applyFont="1" applyFill="1" applyBorder="1" applyProtection="1">
      <alignment vertical="center"/>
    </xf>
    <xf numFmtId="0" fontId="46" fillId="7" borderId="0" xfId="0" applyFont="1" applyFill="1" applyBorder="1" applyAlignment="1" applyProtection="1">
      <alignment vertical="center"/>
    </xf>
    <xf numFmtId="0" fontId="35" fillId="7" borderId="0" xfId="0" applyFont="1" applyFill="1" applyBorder="1" applyAlignment="1" applyProtection="1"/>
    <xf numFmtId="0" fontId="47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7" borderId="22" xfId="0" applyFill="1" applyBorder="1" applyAlignment="1" applyProtection="1">
      <alignment vertical="center"/>
    </xf>
    <xf numFmtId="0" fontId="48" fillId="7" borderId="5" xfId="0" applyFont="1" applyFill="1" applyBorder="1" applyAlignment="1" applyProtection="1">
      <alignment horizontal="right" vertical="center"/>
    </xf>
    <xf numFmtId="0" fontId="35" fillId="7" borderId="17" xfId="0" applyFont="1" applyFill="1" applyBorder="1" applyAlignment="1" applyProtection="1">
      <alignment vertical="center"/>
    </xf>
    <xf numFmtId="0" fontId="35" fillId="7" borderId="5" xfId="0" applyFont="1" applyFill="1" applyBorder="1" applyAlignment="1" applyProtection="1">
      <alignment vertical="center"/>
    </xf>
    <xf numFmtId="0" fontId="48" fillId="7" borderId="0" xfId="0" applyFont="1" applyFill="1" applyBorder="1" applyAlignment="1" applyProtection="1">
      <alignment vertical="center"/>
    </xf>
    <xf numFmtId="0" fontId="0" fillId="7" borderId="5" xfId="0" applyFill="1" applyBorder="1" applyProtection="1">
      <alignment vertical="center"/>
    </xf>
    <xf numFmtId="0" fontId="35" fillId="7" borderId="28" xfId="0" applyFont="1" applyFill="1" applyBorder="1" applyAlignment="1" applyProtection="1">
      <alignment vertical="center"/>
    </xf>
    <xf numFmtId="0" fontId="0" fillId="7" borderId="5" xfId="0" applyFont="1" applyFill="1" applyBorder="1" applyProtection="1">
      <alignment vertical="center"/>
    </xf>
    <xf numFmtId="0" fontId="0" fillId="8" borderId="0" xfId="0" applyFont="1" applyFill="1" applyProtection="1">
      <alignment vertical="center"/>
    </xf>
    <xf numFmtId="0" fontId="49" fillId="7" borderId="0" xfId="0" applyFont="1" applyFill="1" applyBorder="1" applyAlignment="1" applyProtection="1">
      <alignment horizontal="center" vertical="center"/>
    </xf>
    <xf numFmtId="0" fontId="49" fillId="7" borderId="0" xfId="0" applyFont="1" applyFill="1" applyProtection="1">
      <alignment vertical="center"/>
    </xf>
    <xf numFmtId="0" fontId="50" fillId="7" borderId="0" xfId="0" applyFont="1" applyFill="1" applyBorder="1" applyAlignment="1" applyProtection="1">
      <alignment vertical="center" wrapText="1"/>
    </xf>
    <xf numFmtId="0" fontId="0" fillId="7" borderId="0" xfId="0" applyFont="1" applyFill="1" applyBorder="1" applyProtection="1">
      <alignment vertical="center"/>
    </xf>
    <xf numFmtId="0" fontId="46" fillId="7" borderId="0" xfId="0" applyFont="1" applyFill="1" applyBorder="1" applyAlignment="1" applyProtection="1">
      <alignment vertical="center" wrapText="1"/>
    </xf>
    <xf numFmtId="0" fontId="33" fillId="8" borderId="0" xfId="0" applyFont="1" applyFill="1" applyAlignment="1" applyProtection="1">
      <alignment vertical="top" wrapText="1"/>
    </xf>
    <xf numFmtId="0" fontId="48" fillId="7" borderId="0" xfId="0" applyFont="1" applyFill="1" applyBorder="1" applyProtection="1">
      <alignment vertical="center"/>
    </xf>
    <xf numFmtId="0" fontId="48" fillId="7" borderId="0" xfId="0" applyFont="1" applyFill="1" applyBorder="1" applyAlignment="1" applyProtection="1">
      <alignment vertical="center" wrapText="1"/>
    </xf>
    <xf numFmtId="0" fontId="48" fillId="7" borderId="5" xfId="0" applyFont="1" applyFill="1" applyBorder="1" applyAlignment="1" applyProtection="1">
      <alignment horizontal="left" vertical="center"/>
    </xf>
    <xf numFmtId="0" fontId="54" fillId="7" borderId="4" xfId="0" applyFont="1" applyFill="1" applyBorder="1" applyProtection="1">
      <alignment vertical="center"/>
    </xf>
    <xf numFmtId="0" fontId="25" fillId="7" borderId="5" xfId="0" applyFont="1" applyFill="1" applyBorder="1" applyAlignment="1" applyProtection="1">
      <alignment horizontal="left" vertical="center"/>
    </xf>
    <xf numFmtId="0" fontId="48" fillId="7" borderId="4" xfId="0" applyFont="1" applyFill="1" applyBorder="1" applyProtection="1">
      <alignment vertical="center"/>
    </xf>
    <xf numFmtId="0" fontId="48" fillId="7" borderId="5" xfId="0" applyFont="1" applyFill="1" applyBorder="1" applyProtection="1">
      <alignment vertical="center"/>
    </xf>
    <xf numFmtId="0" fontId="51" fillId="7" borderId="0" xfId="0" applyFont="1" applyFill="1" applyBorder="1" applyProtection="1">
      <alignment vertical="center"/>
    </xf>
    <xf numFmtId="0" fontId="36" fillId="7" borderId="4" xfId="0" applyFont="1" applyFill="1" applyBorder="1" applyAlignment="1" applyProtection="1">
      <alignment vertical="center" wrapText="1"/>
    </xf>
    <xf numFmtId="0" fontId="36" fillId="7" borderId="5" xfId="0" applyFont="1" applyFill="1" applyBorder="1" applyAlignment="1" applyProtection="1">
      <alignment vertical="center" wrapText="1"/>
    </xf>
    <xf numFmtId="0" fontId="37" fillId="7" borderId="0" xfId="0" applyFont="1" applyFill="1" applyAlignment="1" applyProtection="1">
      <alignment vertical="top"/>
    </xf>
    <xf numFmtId="0" fontId="55" fillId="7" borderId="0" xfId="0" applyFont="1" applyFill="1" applyAlignment="1" applyProtection="1">
      <alignment horizontal="left" vertical="top"/>
    </xf>
    <xf numFmtId="0" fontId="52" fillId="7" borderId="0" xfId="0" applyFont="1" applyFill="1" applyBorder="1" applyAlignment="1" applyProtection="1">
      <alignment vertical="center"/>
    </xf>
    <xf numFmtId="0" fontId="35" fillId="7" borderId="7" xfId="0" applyFont="1" applyFill="1" applyBorder="1" applyProtection="1">
      <alignment vertical="center"/>
    </xf>
    <xf numFmtId="0" fontId="35" fillId="7" borderId="1" xfId="0" applyFont="1" applyFill="1" applyBorder="1" applyProtection="1">
      <alignment vertical="center"/>
    </xf>
    <xf numFmtId="0" fontId="52" fillId="7" borderId="1" xfId="0" applyFont="1" applyFill="1" applyBorder="1" applyAlignment="1" applyProtection="1">
      <alignment vertical="center"/>
    </xf>
    <xf numFmtId="0" fontId="52" fillId="7" borderId="6" xfId="0" applyFont="1" applyFill="1" applyBorder="1" applyAlignment="1" applyProtection="1">
      <alignment vertical="center"/>
    </xf>
    <xf numFmtId="0" fontId="53" fillId="8" borderId="0" xfId="0" applyFont="1" applyFill="1">
      <alignment vertical="center"/>
    </xf>
    <xf numFmtId="0" fontId="43" fillId="7" borderId="22" xfId="0" applyFont="1" applyFill="1" applyBorder="1" applyAlignment="1" applyProtection="1">
      <alignment vertical="center"/>
    </xf>
    <xf numFmtId="0" fontId="43" fillId="7" borderId="22" xfId="0" applyFont="1" applyFill="1" applyBorder="1" applyAlignment="1" applyProtection="1">
      <alignment vertical="center" wrapText="1"/>
    </xf>
    <xf numFmtId="0" fontId="64" fillId="7" borderId="0" xfId="0" applyFont="1" applyFill="1" applyProtection="1">
      <alignment vertical="center"/>
    </xf>
    <xf numFmtId="0" fontId="65" fillId="7" borderId="0" xfId="0" applyFont="1" applyFill="1" applyProtection="1">
      <alignment vertical="center"/>
    </xf>
    <xf numFmtId="0" fontId="62" fillId="7" borderId="0" xfId="0" applyFont="1" applyFill="1" applyProtection="1">
      <alignment vertical="center"/>
    </xf>
    <xf numFmtId="0" fontId="62" fillId="7" borderId="0" xfId="0" applyFont="1" applyFill="1" applyBorder="1" applyProtection="1">
      <alignment vertical="center"/>
    </xf>
    <xf numFmtId="0" fontId="62" fillId="7" borderId="0" xfId="0" applyFont="1" applyFill="1" applyBorder="1" applyAlignment="1" applyProtection="1">
      <alignment vertical="center" wrapText="1"/>
    </xf>
    <xf numFmtId="0" fontId="62" fillId="7" borderId="0" xfId="0" applyFont="1" applyFill="1" applyBorder="1" applyAlignment="1" applyProtection="1">
      <alignment vertical="center"/>
    </xf>
    <xf numFmtId="0" fontId="62" fillId="7" borderId="5" xfId="0" applyFont="1" applyFill="1" applyBorder="1" applyProtection="1">
      <alignment vertical="center"/>
    </xf>
    <xf numFmtId="0" fontId="62" fillId="7" borderId="4" xfId="0" applyFont="1" applyFill="1" applyBorder="1" applyProtection="1">
      <alignment vertical="center"/>
    </xf>
    <xf numFmtId="0" fontId="27" fillId="7" borderId="0" xfId="0" applyFont="1" applyFill="1" applyBorder="1" applyAlignment="1" applyProtection="1">
      <alignment horizontal="right" vertical="center"/>
    </xf>
    <xf numFmtId="0" fontId="27" fillId="7" borderId="0" xfId="0" applyFont="1" applyFill="1" applyBorder="1" applyAlignment="1" applyProtection="1">
      <alignment horizontal="left" vertical="center"/>
    </xf>
    <xf numFmtId="0" fontId="0" fillId="7" borderId="16" xfId="0" applyFill="1" applyBorder="1" applyProtection="1">
      <alignment vertical="center"/>
    </xf>
    <xf numFmtId="0" fontId="0" fillId="7" borderId="10" xfId="0" applyFill="1" applyBorder="1" applyProtection="1">
      <alignment vertical="center"/>
    </xf>
    <xf numFmtId="0" fontId="0" fillId="7" borderId="20" xfId="0" applyFill="1" applyBorder="1" applyProtection="1">
      <alignment vertical="center"/>
    </xf>
    <xf numFmtId="0" fontId="0" fillId="7" borderId="21" xfId="0" applyFill="1" applyBorder="1" applyProtection="1">
      <alignment vertical="center"/>
    </xf>
    <xf numFmtId="0" fontId="43" fillId="7" borderId="19" xfId="0" applyFont="1" applyFill="1" applyBorder="1" applyAlignment="1" applyProtection="1">
      <alignment vertical="center"/>
    </xf>
    <xf numFmtId="0" fontId="67" fillId="7" borderId="4" xfId="0" applyFont="1" applyFill="1" applyBorder="1" applyProtection="1">
      <alignment vertical="center"/>
    </xf>
    <xf numFmtId="0" fontId="67" fillId="7" borderId="0" xfId="0" applyFont="1" applyFill="1" applyBorder="1" applyProtection="1">
      <alignment vertical="center"/>
    </xf>
    <xf numFmtId="0" fontId="67" fillId="7" borderId="0" xfId="0" applyFont="1" applyFill="1" applyProtection="1">
      <alignment vertical="center"/>
    </xf>
    <xf numFmtId="0" fontId="27" fillId="7" borderId="0" xfId="0" applyFont="1" applyFill="1" applyBorder="1" applyAlignment="1" applyProtection="1">
      <alignment horizontal="right" vertical="center"/>
    </xf>
    <xf numFmtId="0" fontId="36" fillId="7" borderId="0" xfId="0" applyFont="1" applyFill="1" applyBorder="1" applyAlignment="1" applyProtection="1">
      <alignment horizontal="right" vertical="center"/>
    </xf>
    <xf numFmtId="49" fontId="0" fillId="7" borderId="0" xfId="0" applyNumberFormat="1" applyFill="1" applyAlignment="1">
      <alignment horizontal="center" vertical="center" wrapText="1"/>
    </xf>
    <xf numFmtId="0" fontId="17" fillId="7" borderId="3" xfId="0" applyFont="1" applyFill="1" applyBorder="1" applyAlignment="1" applyProtection="1">
      <alignment horizontal="center" vertical="center"/>
      <protection locked="0"/>
    </xf>
    <xf numFmtId="0" fontId="34" fillId="9" borderId="0" xfId="0" applyFont="1" applyFill="1">
      <alignment vertical="center"/>
    </xf>
    <xf numFmtId="0" fontId="27" fillId="7" borderId="0" xfId="0" applyFont="1" applyFill="1" applyBorder="1" applyAlignment="1" applyProtection="1">
      <alignment horizontal="left" vertical="center"/>
    </xf>
    <xf numFmtId="0" fontId="36" fillId="7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4" fillId="7" borderId="0" xfId="0" applyFont="1" applyFill="1" applyProtection="1">
      <alignment vertical="center"/>
    </xf>
    <xf numFmtId="0" fontId="74" fillId="7" borderId="0" xfId="0" applyFont="1" applyFill="1" applyBorder="1" applyAlignment="1" applyProtection="1">
      <alignment horizontal="center" vertical="center"/>
    </xf>
    <xf numFmtId="0" fontId="75" fillId="7" borderId="4" xfId="0" applyFont="1" applyFill="1" applyBorder="1" applyAlignment="1" applyProtection="1">
      <alignment horizontal="left" vertical="center"/>
    </xf>
    <xf numFmtId="0" fontId="36" fillId="7" borderId="0" xfId="0" applyFont="1" applyFill="1" applyBorder="1" applyAlignment="1" applyProtection="1">
      <alignment horizontal="center" vertical="center"/>
    </xf>
    <xf numFmtId="0" fontId="78" fillId="7" borderId="0" xfId="0" applyFont="1" applyFill="1" applyBorder="1" applyAlignment="1" applyProtection="1">
      <alignment vertical="center"/>
    </xf>
    <xf numFmtId="0" fontId="75" fillId="7" borderId="4" xfId="0" applyFont="1" applyFill="1" applyBorder="1" applyProtection="1">
      <alignment vertical="center"/>
    </xf>
    <xf numFmtId="0" fontId="80" fillId="7" borderId="20" xfId="0" applyFont="1" applyFill="1" applyBorder="1" applyAlignment="1" applyProtection="1">
      <alignment horizontal="center" vertical="center"/>
    </xf>
    <xf numFmtId="0" fontId="80" fillId="7" borderId="16" xfId="0" applyFont="1" applyFill="1" applyBorder="1" applyProtection="1">
      <alignment vertical="center"/>
    </xf>
    <xf numFmtId="0" fontId="80" fillId="7" borderId="16" xfId="0" applyFont="1" applyFill="1" applyBorder="1" applyAlignment="1" applyProtection="1">
      <alignment vertical="center" wrapText="1"/>
    </xf>
    <xf numFmtId="0" fontId="80" fillId="7" borderId="14" xfId="0" applyFont="1" applyFill="1" applyBorder="1" applyAlignment="1" applyProtection="1">
      <alignment horizontal="center" vertical="center"/>
    </xf>
    <xf numFmtId="0" fontId="80" fillId="7" borderId="0" xfId="0" applyFont="1" applyFill="1" applyBorder="1" applyProtection="1">
      <alignment vertical="center"/>
    </xf>
    <xf numFmtId="0" fontId="80" fillId="7" borderId="0" xfId="0" applyFont="1" applyFill="1" applyBorder="1" applyAlignment="1" applyProtection="1">
      <alignment vertical="center" wrapText="1"/>
    </xf>
    <xf numFmtId="0" fontId="80" fillId="7" borderId="21" xfId="0" applyFont="1" applyFill="1" applyBorder="1" applyAlignment="1" applyProtection="1">
      <alignment horizontal="center" vertical="center"/>
    </xf>
    <xf numFmtId="0" fontId="80" fillId="7" borderId="22" xfId="0" applyFont="1" applyFill="1" applyBorder="1" applyProtection="1">
      <alignment vertical="center"/>
    </xf>
    <xf numFmtId="0" fontId="80" fillId="7" borderId="22" xfId="0" applyFont="1" applyFill="1" applyBorder="1" applyAlignment="1" applyProtection="1">
      <alignment vertical="center" wrapText="1"/>
    </xf>
    <xf numFmtId="0" fontId="80" fillId="7" borderId="0" xfId="0" applyFont="1" applyFill="1" applyProtection="1">
      <alignment vertical="center"/>
    </xf>
    <xf numFmtId="0" fontId="27" fillId="7" borderId="0" xfId="0" applyFont="1" applyFill="1" applyBorder="1" applyAlignment="1" applyProtection="1">
      <alignment horizontal="left" vertical="center"/>
    </xf>
    <xf numFmtId="0" fontId="36" fillId="7" borderId="0" xfId="0" applyFont="1" applyFill="1" applyBorder="1" applyAlignment="1" applyProtection="1">
      <alignment vertical="center"/>
    </xf>
    <xf numFmtId="0" fontId="48" fillId="7" borderId="0" xfId="0" applyFont="1" applyFill="1" applyBorder="1" applyAlignment="1" applyProtection="1">
      <alignment horizontal="left" vertical="center"/>
    </xf>
    <xf numFmtId="0" fontId="36" fillId="7" borderId="0" xfId="0" applyFont="1" applyFill="1" applyBorder="1" applyAlignment="1" applyProtection="1">
      <alignment horizontal="center" vertical="center"/>
    </xf>
    <xf numFmtId="0" fontId="48" fillId="7" borderId="0" xfId="0" applyFont="1" applyFill="1" applyProtection="1">
      <alignment vertical="center"/>
    </xf>
    <xf numFmtId="0" fontId="62" fillId="7" borderId="16" xfId="0" applyFont="1" applyFill="1" applyBorder="1" applyAlignment="1" applyProtection="1">
      <alignment vertical="center" wrapText="1"/>
    </xf>
    <xf numFmtId="0" fontId="62" fillId="7" borderId="16" xfId="0" applyFont="1" applyFill="1" applyBorder="1" applyAlignment="1" applyProtection="1">
      <alignment vertical="center"/>
    </xf>
    <xf numFmtId="0" fontId="62" fillId="7" borderId="10" xfId="0" applyFont="1" applyFill="1" applyBorder="1" applyAlignment="1" applyProtection="1">
      <alignment vertical="center"/>
    </xf>
    <xf numFmtId="0" fontId="62" fillId="7" borderId="11" xfId="0" applyFont="1" applyFill="1" applyBorder="1" applyAlignment="1" applyProtection="1">
      <alignment vertical="center"/>
    </xf>
    <xf numFmtId="0" fontId="62" fillId="7" borderId="22" xfId="0" applyFont="1" applyFill="1" applyBorder="1" applyAlignment="1" applyProtection="1">
      <alignment vertical="center" wrapText="1"/>
    </xf>
    <xf numFmtId="0" fontId="62" fillId="7" borderId="22" xfId="0" applyFont="1" applyFill="1" applyBorder="1" applyAlignment="1" applyProtection="1">
      <alignment vertical="center"/>
    </xf>
    <xf numFmtId="0" fontId="62" fillId="7" borderId="19" xfId="0" applyFont="1" applyFill="1" applyBorder="1" applyAlignment="1" applyProtection="1">
      <alignment vertical="center"/>
    </xf>
    <xf numFmtId="0" fontId="76" fillId="7" borderId="4" xfId="0" applyFont="1" applyFill="1" applyBorder="1" applyAlignment="1" applyProtection="1">
      <alignment vertical="top"/>
    </xf>
    <xf numFmtId="0" fontId="32" fillId="7" borderId="0" xfId="0" applyFont="1" applyFill="1" applyBorder="1" applyAlignment="1" applyProtection="1">
      <alignment horizontal="center"/>
    </xf>
    <xf numFmtId="0" fontId="27" fillId="7" borderId="0" xfId="0" applyFont="1" applyFill="1" applyBorder="1" applyAlignment="1" applyProtection="1">
      <alignment horizontal="left" vertical="center"/>
    </xf>
    <xf numFmtId="0" fontId="36" fillId="7" borderId="0" xfId="0" applyFont="1" applyFill="1" applyBorder="1" applyAlignment="1">
      <alignment vertical="center"/>
    </xf>
    <xf numFmtId="0" fontId="27" fillId="7" borderId="0" xfId="0" applyFont="1" applyFill="1" applyAlignment="1" applyProtection="1">
      <alignment horizontal="left" vertical="center" shrinkToFit="1"/>
    </xf>
    <xf numFmtId="0" fontId="27" fillId="7" borderId="5" xfId="0" applyFont="1" applyFill="1" applyBorder="1" applyAlignment="1" applyProtection="1">
      <alignment horizontal="left" vertical="center" shrinkToFit="1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vertical="center"/>
    </xf>
    <xf numFmtId="0" fontId="84" fillId="0" borderId="4" xfId="0" applyFont="1" applyBorder="1">
      <alignment vertical="center"/>
    </xf>
    <xf numFmtId="0" fontId="0" fillId="0" borderId="0" xfId="0" applyFont="1" applyFill="1" applyProtection="1">
      <alignment vertical="center"/>
    </xf>
    <xf numFmtId="0" fontId="36" fillId="0" borderId="0" xfId="0" applyFont="1" applyAlignment="1">
      <alignment vertical="center"/>
    </xf>
    <xf numFmtId="0" fontId="27" fillId="0" borderId="0" xfId="0" applyFont="1" applyBorder="1" applyAlignment="1">
      <alignment vertical="center" wrapText="1"/>
    </xf>
    <xf numFmtId="0" fontId="85" fillId="0" borderId="0" xfId="0" applyFont="1" applyBorder="1">
      <alignment vertical="center"/>
    </xf>
    <xf numFmtId="0" fontId="55" fillId="7" borderId="0" xfId="0" applyFont="1" applyFill="1" applyProtection="1">
      <alignment vertical="center"/>
    </xf>
    <xf numFmtId="0" fontId="67" fillId="7" borderId="0" xfId="0" applyFont="1" applyFill="1" applyBorder="1" applyAlignment="1" applyProtection="1">
      <alignment horizontal="right" vertical="center"/>
    </xf>
    <xf numFmtId="0" fontId="36" fillId="0" borderId="5" xfId="0" applyFont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48" fillId="0" borderId="0" xfId="0" applyFont="1" applyAlignment="1">
      <alignment vertical="center"/>
    </xf>
    <xf numFmtId="0" fontId="36" fillId="7" borderId="10" xfId="0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48" fillId="7" borderId="0" xfId="0" applyFont="1" applyFill="1" applyBorder="1" applyAlignment="1" applyProtection="1">
      <alignment horizontal="right" vertical="center"/>
    </xf>
    <xf numFmtId="0" fontId="42" fillId="7" borderId="0" xfId="0" applyFont="1" applyFill="1" applyBorder="1" applyProtection="1">
      <alignment vertical="center"/>
    </xf>
    <xf numFmtId="0" fontId="48" fillId="7" borderId="0" xfId="0" applyFont="1" applyFill="1" applyBorder="1" applyAlignment="1" applyProtection="1">
      <alignment vertical="center"/>
    </xf>
    <xf numFmtId="0" fontId="86" fillId="10" borderId="0" xfId="0" applyFont="1" applyFill="1" applyBorder="1" applyProtection="1">
      <alignment vertical="center"/>
      <protection locked="0"/>
    </xf>
    <xf numFmtId="0" fontId="40" fillId="10" borderId="0" xfId="0" applyFont="1" applyFill="1" applyAlignment="1" applyProtection="1">
      <alignment horizontal="center" vertical="center"/>
      <protection locked="0"/>
    </xf>
    <xf numFmtId="0" fontId="40" fillId="10" borderId="0" xfId="0" applyFont="1" applyFill="1" applyProtection="1">
      <alignment vertical="center"/>
      <protection locked="0"/>
    </xf>
    <xf numFmtId="0" fontId="87" fillId="10" borderId="0" xfId="0" applyFont="1" applyFill="1" applyBorder="1" applyAlignment="1" applyProtection="1">
      <alignment horizontal="center" vertical="center"/>
      <protection locked="0"/>
    </xf>
    <xf numFmtId="0" fontId="89" fillId="10" borderId="0" xfId="0" applyFont="1" applyFill="1" applyBorder="1" applyAlignment="1" applyProtection="1">
      <alignment horizontal="left" vertical="center"/>
      <protection locked="0"/>
    </xf>
    <xf numFmtId="0" fontId="42" fillId="7" borderId="0" xfId="0" applyFont="1" applyFill="1" applyBorder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0" xfId="0" applyFill="1" applyAlignment="1">
      <alignment horizontal="distributed" vertical="center"/>
    </xf>
    <xf numFmtId="177" fontId="0" fillId="7" borderId="0" xfId="0" applyNumberFormat="1" applyFill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distributed" vertical="center"/>
    </xf>
    <xf numFmtId="0" fontId="0" fillId="7" borderId="0" xfId="0" applyFill="1" applyAlignment="1">
      <alignment vertical="center" shrinkToFit="1"/>
    </xf>
    <xf numFmtId="0" fontId="0" fillId="10" borderId="0" xfId="0" applyFill="1" applyBorder="1" applyAlignment="1" applyProtection="1">
      <alignment horizontal="distributed" vertical="center" shrinkToFit="1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16" fillId="8" borderId="0" xfId="0" applyFont="1" applyFill="1" applyAlignment="1" applyProtection="1">
      <alignment horizontal="left" vertical="top" wrapText="1"/>
    </xf>
    <xf numFmtId="0" fontId="57" fillId="5" borderId="0" xfId="0" applyFont="1" applyFill="1" applyBorder="1" applyAlignment="1">
      <alignment vertical="top" wrapText="1"/>
    </xf>
    <xf numFmtId="0" fontId="57" fillId="5" borderId="0" xfId="0" applyFont="1" applyFill="1" applyBorder="1" applyAlignment="1">
      <alignment vertical="center"/>
    </xf>
    <xf numFmtId="0" fontId="12" fillId="0" borderId="30" xfId="0" applyFont="1" applyFill="1" applyBorder="1" applyAlignment="1" applyProtection="1">
      <alignment horizontal="left" vertical="center" indent="1" shrinkToFit="1"/>
      <protection locked="0"/>
    </xf>
    <xf numFmtId="0" fontId="12" fillId="0" borderId="31" xfId="0" applyFont="1" applyFill="1" applyBorder="1" applyAlignment="1" applyProtection="1">
      <alignment horizontal="left" vertical="center" indent="1" shrinkToFit="1"/>
      <protection locked="0"/>
    </xf>
    <xf numFmtId="0" fontId="0" fillId="0" borderId="31" xfId="0" applyFill="1" applyBorder="1" applyAlignment="1" applyProtection="1">
      <alignment horizontal="left" vertical="center" indent="1" shrinkToFit="1"/>
      <protection locked="0"/>
    </xf>
    <xf numFmtId="0" fontId="0" fillId="0" borderId="32" xfId="0" applyFill="1" applyBorder="1" applyAlignment="1" applyProtection="1">
      <alignment horizontal="left" vertical="center" indent="1" shrinkToFit="1"/>
      <protection locked="0"/>
    </xf>
    <xf numFmtId="0" fontId="12" fillId="0" borderId="30" xfId="0" applyFont="1" applyFill="1" applyBorder="1" applyAlignment="1" applyProtection="1">
      <alignment horizontal="left" vertical="center" wrapText="1" indent="1" shrinkToFit="1"/>
      <protection locked="0"/>
    </xf>
    <xf numFmtId="0" fontId="57" fillId="5" borderId="0" xfId="0" applyFont="1" applyFill="1" applyAlignment="1">
      <alignment vertical="top"/>
    </xf>
    <xf numFmtId="176" fontId="20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57" fillId="5" borderId="0" xfId="0" applyFont="1" applyFill="1" applyAlignment="1">
      <alignment vertical="center"/>
    </xf>
    <xf numFmtId="0" fontId="11" fillId="5" borderId="0" xfId="0" applyFont="1" applyFill="1" applyBorder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21" fillId="2" borderId="1" xfId="0" applyFont="1" applyFill="1" applyBorder="1" applyAlignment="1">
      <alignment horizontal="left"/>
    </xf>
    <xf numFmtId="0" fontId="70" fillId="7" borderId="27" xfId="0" applyFont="1" applyFill="1" applyBorder="1" applyAlignment="1">
      <alignment vertical="center" wrapText="1"/>
    </xf>
    <xf numFmtId="0" fontId="71" fillId="0" borderId="27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33" fillId="7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15" fillId="4" borderId="35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49" fontId="5" fillId="4" borderId="34" xfId="0" applyNumberFormat="1" applyFont="1" applyFill="1" applyBorder="1" applyAlignment="1">
      <alignment horizontal="center" vertical="center" wrapText="1"/>
    </xf>
    <xf numFmtId="49" fontId="14" fillId="4" borderId="35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58" fillId="7" borderId="0" xfId="0" applyFont="1" applyFill="1" applyAlignment="1">
      <alignment horizontal="distributed" vertical="center"/>
    </xf>
    <xf numFmtId="0" fontId="36" fillId="7" borderId="26" xfId="0" applyFont="1" applyFill="1" applyBorder="1" applyAlignment="1">
      <alignment horizontal="distributed" vertical="center" indent="1"/>
    </xf>
    <xf numFmtId="0" fontId="36" fillId="7" borderId="27" xfId="0" applyFont="1" applyFill="1" applyBorder="1" applyAlignment="1">
      <alignment horizontal="distributed" vertical="center" indent="1"/>
    </xf>
    <xf numFmtId="0" fontId="36" fillId="7" borderId="37" xfId="0" applyFont="1" applyFill="1" applyBorder="1" applyAlignment="1">
      <alignment horizontal="distributed" vertical="center" indent="1"/>
    </xf>
    <xf numFmtId="0" fontId="36" fillId="7" borderId="18" xfId="0" applyFont="1" applyFill="1" applyBorder="1" applyAlignment="1">
      <alignment horizontal="distributed" vertical="center" indent="1"/>
    </xf>
    <xf numFmtId="0" fontId="36" fillId="7" borderId="22" xfId="0" applyFont="1" applyFill="1" applyBorder="1" applyAlignment="1">
      <alignment horizontal="distributed" vertical="center" indent="1"/>
    </xf>
    <xf numFmtId="0" fontId="36" fillId="7" borderId="19" xfId="0" applyFont="1" applyFill="1" applyBorder="1" applyAlignment="1">
      <alignment horizontal="distributed" vertical="center" indent="1"/>
    </xf>
    <xf numFmtId="0" fontId="27" fillId="7" borderId="0" xfId="0" applyFont="1" applyFill="1" applyAlignment="1" applyProtection="1">
      <alignment horizontal="left" vertical="center"/>
    </xf>
    <xf numFmtId="0" fontId="27" fillId="7" borderId="0" xfId="0" applyFont="1" applyFill="1" applyAlignment="1" applyProtection="1">
      <alignment horizontal="left" vertical="center" shrinkToFit="1"/>
    </xf>
    <xf numFmtId="0" fontId="27" fillId="7" borderId="5" xfId="0" applyFont="1" applyFill="1" applyBorder="1" applyAlignment="1" applyProtection="1">
      <alignment horizontal="left" vertical="center" shrinkToFit="1"/>
    </xf>
    <xf numFmtId="0" fontId="36" fillId="7" borderId="20" xfId="0" applyFont="1" applyFill="1" applyBorder="1" applyAlignment="1" applyProtection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5" fillId="7" borderId="15" xfId="0" applyFont="1" applyFill="1" applyBorder="1" applyAlignment="1">
      <alignment horizontal="right" vertical="center" indent="1"/>
    </xf>
    <xf numFmtId="0" fontId="35" fillId="7" borderId="16" xfId="0" applyFont="1" applyFill="1" applyBorder="1" applyAlignment="1">
      <alignment horizontal="right" vertical="center" indent="1"/>
    </xf>
    <xf numFmtId="0" fontId="35" fillId="7" borderId="10" xfId="0" applyFont="1" applyFill="1" applyBorder="1" applyAlignment="1">
      <alignment horizontal="right" vertical="center" indent="1"/>
    </xf>
    <xf numFmtId="0" fontId="35" fillId="7" borderId="4" xfId="0" applyFont="1" applyFill="1" applyBorder="1" applyAlignment="1">
      <alignment horizontal="right" vertical="center" indent="1"/>
    </xf>
    <xf numFmtId="0" fontId="35" fillId="7" borderId="0" xfId="0" applyFont="1" applyFill="1" applyBorder="1" applyAlignment="1">
      <alignment horizontal="right" vertical="center" indent="1"/>
    </xf>
    <xf numFmtId="0" fontId="35" fillId="7" borderId="11" xfId="0" applyFont="1" applyFill="1" applyBorder="1" applyAlignment="1">
      <alignment horizontal="right" vertical="center" indent="1"/>
    </xf>
    <xf numFmtId="0" fontId="35" fillId="7" borderId="7" xfId="0" applyFont="1" applyFill="1" applyBorder="1" applyAlignment="1">
      <alignment horizontal="right" vertical="center" indent="1"/>
    </xf>
    <xf numFmtId="0" fontId="35" fillId="7" borderId="1" xfId="0" applyFont="1" applyFill="1" applyBorder="1" applyAlignment="1">
      <alignment horizontal="right" vertical="center" indent="1"/>
    </xf>
    <xf numFmtId="0" fontId="35" fillId="7" borderId="13" xfId="0" applyFont="1" applyFill="1" applyBorder="1" applyAlignment="1">
      <alignment horizontal="right" vertical="center" indent="1"/>
    </xf>
    <xf numFmtId="0" fontId="47" fillId="7" borderId="20" xfId="0" applyFont="1" applyFill="1" applyBorder="1" applyAlignment="1">
      <alignment horizontal="center" vertical="center" shrinkToFit="1"/>
    </xf>
    <xf numFmtId="0" fontId="47" fillId="7" borderId="16" xfId="0" applyFont="1" applyFill="1" applyBorder="1" applyAlignment="1">
      <alignment horizontal="center" vertical="center" shrinkToFit="1"/>
    </xf>
    <xf numFmtId="0" fontId="47" fillId="7" borderId="17" xfId="0" applyFont="1" applyFill="1" applyBorder="1" applyAlignment="1">
      <alignment horizontal="center" vertical="center" shrinkToFit="1"/>
    </xf>
    <xf numFmtId="0" fontId="47" fillId="7" borderId="14" xfId="0" applyFont="1" applyFill="1" applyBorder="1" applyAlignment="1">
      <alignment horizontal="center" vertical="center" shrinkToFit="1"/>
    </xf>
    <xf numFmtId="0" fontId="47" fillId="7" borderId="0" xfId="0" applyFont="1" applyFill="1" applyBorder="1" applyAlignment="1">
      <alignment horizontal="center" vertical="center" shrinkToFit="1"/>
    </xf>
    <xf numFmtId="0" fontId="47" fillId="7" borderId="5" xfId="0" applyFont="1" applyFill="1" applyBorder="1" applyAlignment="1">
      <alignment horizontal="center" vertical="center" shrinkToFit="1"/>
    </xf>
    <xf numFmtId="0" fontId="47" fillId="7" borderId="21" xfId="0" applyFont="1" applyFill="1" applyBorder="1" applyAlignment="1">
      <alignment horizontal="center" vertical="center" shrinkToFit="1"/>
    </xf>
    <xf numFmtId="0" fontId="47" fillId="7" borderId="22" xfId="0" applyFont="1" applyFill="1" applyBorder="1" applyAlignment="1">
      <alignment horizontal="center" vertical="center" shrinkToFit="1"/>
    </xf>
    <xf numFmtId="0" fontId="47" fillId="7" borderId="28" xfId="0" applyFont="1" applyFill="1" applyBorder="1" applyAlignment="1">
      <alignment horizontal="center" vertical="center" shrinkToFit="1"/>
    </xf>
    <xf numFmtId="0" fontId="36" fillId="7" borderId="38" xfId="0" applyFont="1" applyFill="1" applyBorder="1" applyAlignment="1">
      <alignment horizontal="distributed" vertical="center" indent="3"/>
    </xf>
    <xf numFmtId="0" fontId="36" fillId="7" borderId="27" xfId="0" applyFont="1" applyFill="1" applyBorder="1" applyAlignment="1">
      <alignment horizontal="distributed" vertical="center" indent="3"/>
    </xf>
    <xf numFmtId="0" fontId="36" fillId="7" borderId="29" xfId="0" applyFont="1" applyFill="1" applyBorder="1" applyAlignment="1">
      <alignment horizontal="distributed" vertical="center" indent="3"/>
    </xf>
    <xf numFmtId="0" fontId="36" fillId="7" borderId="21" xfId="0" applyFont="1" applyFill="1" applyBorder="1" applyAlignment="1">
      <alignment horizontal="distributed" vertical="center" indent="3"/>
    </xf>
    <xf numFmtId="0" fontId="36" fillId="7" borderId="22" xfId="0" applyFont="1" applyFill="1" applyBorder="1" applyAlignment="1">
      <alignment horizontal="distributed" vertical="center" indent="3"/>
    </xf>
    <xf numFmtId="0" fontId="36" fillId="7" borderId="28" xfId="0" applyFont="1" applyFill="1" applyBorder="1" applyAlignment="1">
      <alignment horizontal="distributed" vertical="center" indent="3"/>
    </xf>
    <xf numFmtId="0" fontId="35" fillId="7" borderId="18" xfId="0" applyFont="1" applyFill="1" applyBorder="1" applyAlignment="1">
      <alignment horizontal="right" vertical="center" indent="1"/>
    </xf>
    <xf numFmtId="0" fontId="35" fillId="7" borderId="22" xfId="0" applyFont="1" applyFill="1" applyBorder="1" applyAlignment="1">
      <alignment horizontal="right" vertical="center" indent="1"/>
    </xf>
    <xf numFmtId="0" fontId="35" fillId="7" borderId="19" xfId="0" applyFont="1" applyFill="1" applyBorder="1" applyAlignment="1">
      <alignment horizontal="right" vertical="center" indent="1"/>
    </xf>
    <xf numFmtId="0" fontId="59" fillId="7" borderId="0" xfId="0" applyFont="1" applyFill="1" applyBorder="1" applyAlignment="1">
      <alignment horizontal="center" vertical="center"/>
    </xf>
    <xf numFmtId="0" fontId="47" fillId="7" borderId="12" xfId="0" applyFont="1" applyFill="1" applyBorder="1" applyAlignment="1">
      <alignment horizontal="center" vertical="center" shrinkToFit="1"/>
    </xf>
    <xf numFmtId="0" fontId="47" fillId="7" borderId="1" xfId="0" applyFont="1" applyFill="1" applyBorder="1" applyAlignment="1">
      <alignment horizontal="center" vertical="center" shrinkToFit="1"/>
    </xf>
    <xf numFmtId="0" fontId="47" fillId="7" borderId="6" xfId="0" applyFont="1" applyFill="1" applyBorder="1" applyAlignment="1">
      <alignment horizontal="center" vertical="center" shrinkToFit="1"/>
    </xf>
    <xf numFmtId="0" fontId="26" fillId="7" borderId="0" xfId="0" applyFont="1" applyFill="1" applyAlignment="1">
      <alignment horizontal="distributed" vertical="center" justifyLastLine="1"/>
    </xf>
    <xf numFmtId="0" fontId="26" fillId="7" borderId="5" xfId="0" applyFont="1" applyFill="1" applyBorder="1" applyAlignment="1">
      <alignment horizontal="distributed" vertical="center" justifyLastLine="1"/>
    </xf>
    <xf numFmtId="0" fontId="16" fillId="7" borderId="0" xfId="0" applyFont="1" applyFill="1" applyAlignment="1" applyProtection="1">
      <alignment horizontal="left" vertical="top" wrapText="1"/>
      <protection locked="0"/>
    </xf>
    <xf numFmtId="177" fontId="0" fillId="10" borderId="0" xfId="0" applyNumberFormat="1" applyFill="1" applyAlignment="1" applyProtection="1">
      <alignment horizontal="distributed" vertical="center"/>
      <protection locked="0"/>
    </xf>
    <xf numFmtId="0" fontId="0" fillId="7" borderId="0" xfId="0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right" vertical="center"/>
    </xf>
    <xf numFmtId="0" fontId="0" fillId="7" borderId="27" xfId="0" applyFill="1" applyBorder="1">
      <alignment vertical="center"/>
    </xf>
    <xf numFmtId="0" fontId="93" fillId="7" borderId="0" xfId="0" applyFont="1" applyFill="1" applyAlignment="1">
      <alignment horizontal="center" vertical="center"/>
    </xf>
    <xf numFmtId="0" fontId="16" fillId="7" borderId="0" xfId="0" applyFont="1" applyFill="1" applyAlignment="1" applyProtection="1">
      <alignment horizontal="left" vertical="top" wrapText="1"/>
    </xf>
    <xf numFmtId="0" fontId="36" fillId="7" borderId="0" xfId="0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36" fillId="7" borderId="2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36" fillId="7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51" fillId="7" borderId="42" xfId="0" applyFont="1" applyFill="1" applyBorder="1" applyAlignment="1" applyProtection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1" fillId="7" borderId="23" xfId="0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6" fillId="7" borderId="15" xfId="0" applyFont="1" applyFill="1" applyBorder="1" applyAlignment="1" applyProtection="1">
      <alignment horizontal="distributed" vertical="center" justifyLastLine="1"/>
    </xf>
    <xf numFmtId="0" fontId="36" fillId="7" borderId="16" xfId="0" applyFont="1" applyFill="1" applyBorder="1" applyAlignment="1" applyProtection="1">
      <alignment horizontal="distributed" vertical="center" justifyLastLine="1"/>
    </xf>
    <xf numFmtId="0" fontId="36" fillId="7" borderId="10" xfId="0" applyFont="1" applyFill="1" applyBorder="1" applyAlignment="1" applyProtection="1">
      <alignment horizontal="distributed" vertical="center" justifyLastLine="1"/>
    </xf>
    <xf numFmtId="0" fontId="36" fillId="7" borderId="4" xfId="0" applyFont="1" applyFill="1" applyBorder="1" applyAlignment="1" applyProtection="1">
      <alignment horizontal="distributed" vertical="center" justifyLastLine="1"/>
    </xf>
    <xf numFmtId="0" fontId="36" fillId="7" borderId="0" xfId="0" applyFont="1" applyFill="1" applyBorder="1" applyAlignment="1" applyProtection="1">
      <alignment horizontal="distributed" vertical="center" justifyLastLine="1"/>
    </xf>
    <xf numFmtId="0" fontId="36" fillId="7" borderId="11" xfId="0" applyFont="1" applyFill="1" applyBorder="1" applyAlignment="1" applyProtection="1">
      <alignment horizontal="distributed" vertical="center" justifyLastLine="1"/>
    </xf>
    <xf numFmtId="0" fontId="36" fillId="7" borderId="18" xfId="0" applyFont="1" applyFill="1" applyBorder="1" applyAlignment="1" applyProtection="1">
      <alignment horizontal="distributed" vertical="center" justifyLastLine="1"/>
    </xf>
    <xf numFmtId="0" fontId="36" fillId="7" borderId="22" xfId="0" applyFont="1" applyFill="1" applyBorder="1" applyAlignment="1" applyProtection="1">
      <alignment horizontal="distributed" vertical="center" justifyLastLine="1"/>
    </xf>
    <xf numFmtId="0" fontId="36" fillId="7" borderId="19" xfId="0" applyFont="1" applyFill="1" applyBorder="1" applyAlignment="1" applyProtection="1">
      <alignment horizontal="distributed" vertical="center" justifyLastLine="1"/>
    </xf>
    <xf numFmtId="0" fontId="48" fillId="7" borderId="15" xfId="0" applyFont="1" applyFill="1" applyBorder="1" applyAlignment="1" applyProtection="1">
      <alignment horizontal="distributed" vertical="center" justifyLastLine="1"/>
    </xf>
    <xf numFmtId="0" fontId="48" fillId="7" borderId="16" xfId="0" applyFont="1" applyFill="1" applyBorder="1" applyAlignment="1" applyProtection="1">
      <alignment horizontal="distributed" vertical="center" justifyLastLine="1"/>
    </xf>
    <xf numFmtId="0" fontId="48" fillId="7" borderId="10" xfId="0" applyFont="1" applyFill="1" applyBorder="1" applyAlignment="1" applyProtection="1">
      <alignment horizontal="distributed" vertical="center" justifyLastLine="1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21" xfId="0" applyFont="1" applyFill="1" applyBorder="1" applyAlignment="1" applyProtection="1">
      <alignment horizontal="center" vertical="center"/>
    </xf>
    <xf numFmtId="0" fontId="27" fillId="7" borderId="22" xfId="0" applyFont="1" applyFill="1" applyBorder="1" applyAlignment="1" applyProtection="1">
      <alignment horizontal="center" vertical="center"/>
    </xf>
    <xf numFmtId="0" fontId="26" fillId="7" borderId="23" xfId="0" applyFont="1" applyFill="1" applyBorder="1" applyAlignment="1" applyProtection="1">
      <alignment horizontal="center" vertical="center"/>
    </xf>
    <xf numFmtId="0" fontId="35" fillId="7" borderId="25" xfId="0" applyFont="1" applyFill="1" applyBorder="1" applyAlignment="1" applyProtection="1">
      <alignment horizontal="center" vertical="center"/>
    </xf>
    <xf numFmtId="0" fontId="48" fillId="7" borderId="40" xfId="0" applyFont="1" applyFill="1" applyBorder="1" applyAlignment="1" applyProtection="1">
      <alignment horizontal="distributed" vertical="center" wrapText="1"/>
    </xf>
    <xf numFmtId="0" fontId="0" fillId="7" borderId="40" xfId="0" applyFill="1" applyBorder="1" applyAlignment="1" applyProtection="1">
      <alignment horizontal="distributed" vertical="center" wrapText="1"/>
    </xf>
    <xf numFmtId="0" fontId="0" fillId="7" borderId="41" xfId="0" applyFill="1" applyBorder="1" applyAlignment="1" applyProtection="1">
      <alignment horizontal="distributed" vertical="center" wrapText="1"/>
    </xf>
    <xf numFmtId="0" fontId="48" fillId="7" borderId="42" xfId="0" applyFont="1" applyFill="1" applyBorder="1" applyAlignment="1" applyProtection="1">
      <alignment horizontal="distributed" vertical="center" wrapText="1"/>
    </xf>
    <xf numFmtId="0" fontId="0" fillId="7" borderId="40" xfId="0" applyFill="1" applyBorder="1" applyAlignment="1" applyProtection="1">
      <alignment horizontal="distributed" vertical="center"/>
    </xf>
    <xf numFmtId="0" fontId="0" fillId="7" borderId="41" xfId="0" applyFill="1" applyBorder="1" applyAlignment="1" applyProtection="1">
      <alignment horizontal="distributed" vertical="center"/>
    </xf>
    <xf numFmtId="0" fontId="26" fillId="7" borderId="16" xfId="0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0" fillId="7" borderId="22" xfId="0" applyFill="1" applyBorder="1" applyAlignment="1" applyProtection="1">
      <alignment horizontal="center" vertical="center"/>
    </xf>
    <xf numFmtId="0" fontId="0" fillId="7" borderId="19" xfId="0" applyFill="1" applyBorder="1" applyAlignment="1" applyProtection="1">
      <alignment horizontal="center" vertical="center"/>
    </xf>
    <xf numFmtId="0" fontId="26" fillId="7" borderId="20" xfId="0" applyFont="1" applyFill="1" applyBorder="1" applyAlignment="1" applyProtection="1">
      <alignment horizontal="center" vertical="center"/>
    </xf>
    <xf numFmtId="0" fontId="0" fillId="7" borderId="17" xfId="0" applyFill="1" applyBorder="1" applyAlignment="1" applyProtection="1">
      <alignment horizontal="center" vertical="center"/>
    </xf>
    <xf numFmtId="0" fontId="0" fillId="7" borderId="21" xfId="0" applyFill="1" applyBorder="1" applyAlignment="1" applyProtection="1">
      <alignment horizontal="center" vertical="center"/>
    </xf>
    <xf numFmtId="0" fontId="0" fillId="7" borderId="28" xfId="0" applyFill="1" applyBorder="1" applyAlignment="1" applyProtection="1">
      <alignment horizontal="center" vertical="center"/>
    </xf>
    <xf numFmtId="0" fontId="48" fillId="7" borderId="20" xfId="0" applyFont="1" applyFill="1" applyBorder="1" applyAlignment="1" applyProtection="1">
      <alignment horizontal="center" vertical="distributed" textRotation="255" justifyLastLine="1"/>
    </xf>
    <xf numFmtId="0" fontId="48" fillId="7" borderId="10" xfId="0" applyFont="1" applyFill="1" applyBorder="1" applyAlignment="1" applyProtection="1">
      <alignment horizontal="center" vertical="distributed" textRotation="255" justifyLastLine="1"/>
    </xf>
    <xf numFmtId="0" fontId="48" fillId="7" borderId="14" xfId="0" applyFont="1" applyFill="1" applyBorder="1" applyAlignment="1" applyProtection="1">
      <alignment horizontal="center" vertical="distributed" textRotation="255" justifyLastLine="1"/>
    </xf>
    <xf numFmtId="0" fontId="48" fillId="7" borderId="11" xfId="0" applyFont="1" applyFill="1" applyBorder="1" applyAlignment="1" applyProtection="1">
      <alignment horizontal="center" vertical="distributed" textRotation="255" justifyLastLine="1"/>
    </xf>
    <xf numFmtId="0" fontId="48" fillId="7" borderId="21" xfId="0" applyFont="1" applyFill="1" applyBorder="1" applyAlignment="1" applyProtection="1">
      <alignment horizontal="center" vertical="distributed" textRotation="255" justifyLastLine="1"/>
    </xf>
    <xf numFmtId="0" fontId="48" fillId="7" borderId="19" xfId="0" applyFont="1" applyFill="1" applyBorder="1" applyAlignment="1" applyProtection="1">
      <alignment horizontal="center" vertical="distributed" textRotation="255" justifyLastLine="1"/>
    </xf>
    <xf numFmtId="0" fontId="35" fillId="7" borderId="16" xfId="0" applyFont="1" applyFill="1" applyBorder="1" applyAlignment="1" applyProtection="1">
      <alignment horizontal="left" vertical="center"/>
    </xf>
    <xf numFmtId="0" fontId="35" fillId="7" borderId="17" xfId="0" applyFont="1" applyFill="1" applyBorder="1" applyAlignment="1" applyProtection="1">
      <alignment horizontal="left" vertical="center"/>
    </xf>
    <xf numFmtId="0" fontId="35" fillId="7" borderId="20" xfId="0" applyFont="1" applyFill="1" applyBorder="1" applyAlignment="1" applyProtection="1">
      <alignment horizontal="distributed" vertical="center" indent="2"/>
    </xf>
    <xf numFmtId="0" fontId="35" fillId="7" borderId="16" xfId="0" applyFont="1" applyFill="1" applyBorder="1" applyAlignment="1" applyProtection="1">
      <alignment horizontal="distributed" vertical="center" indent="2"/>
    </xf>
    <xf numFmtId="0" fontId="35" fillId="7" borderId="17" xfId="0" applyFont="1" applyFill="1" applyBorder="1" applyAlignment="1" applyProtection="1">
      <alignment horizontal="distributed" vertical="center" indent="2"/>
    </xf>
    <xf numFmtId="0" fontId="35" fillId="7" borderId="14" xfId="0" applyFont="1" applyFill="1" applyBorder="1" applyAlignment="1" applyProtection="1">
      <alignment horizontal="distributed" vertical="center" indent="2"/>
    </xf>
    <xf numFmtId="0" fontId="35" fillId="7" borderId="0" xfId="0" applyFont="1" applyFill="1" applyBorder="1" applyAlignment="1" applyProtection="1">
      <alignment horizontal="distributed" vertical="center" indent="2"/>
    </xf>
    <xf numFmtId="0" fontId="35" fillId="7" borderId="5" xfId="0" applyFont="1" applyFill="1" applyBorder="1" applyAlignment="1" applyProtection="1">
      <alignment horizontal="distributed" vertical="center" indent="2"/>
    </xf>
    <xf numFmtId="0" fontId="35" fillId="7" borderId="21" xfId="0" applyFont="1" applyFill="1" applyBorder="1" applyAlignment="1" applyProtection="1">
      <alignment horizontal="distributed" vertical="center" indent="2"/>
    </xf>
    <xf numFmtId="0" fontId="35" fillId="7" borderId="22" xfId="0" applyFont="1" applyFill="1" applyBorder="1" applyAlignment="1" applyProtection="1">
      <alignment horizontal="distributed" vertical="center" indent="2"/>
    </xf>
    <xf numFmtId="0" fontId="35" fillId="7" borderId="28" xfId="0" applyFont="1" applyFill="1" applyBorder="1" applyAlignment="1" applyProtection="1">
      <alignment horizontal="distributed" vertical="center" indent="2"/>
    </xf>
    <xf numFmtId="0" fontId="27" fillId="7" borderId="23" xfId="0" applyFont="1" applyFill="1" applyBorder="1" applyAlignment="1" applyProtection="1">
      <alignment horizontal="center" vertical="center" shrinkToFit="1"/>
    </xf>
    <xf numFmtId="0" fontId="27" fillId="7" borderId="24" xfId="0" applyFont="1" applyFill="1" applyBorder="1" applyAlignment="1" applyProtection="1">
      <alignment horizontal="center" vertical="center" shrinkToFit="1"/>
    </xf>
    <xf numFmtId="0" fontId="27" fillId="7" borderId="25" xfId="0" applyFont="1" applyFill="1" applyBorder="1" applyAlignment="1" applyProtection="1">
      <alignment horizontal="center" vertical="center" shrinkToFit="1"/>
    </xf>
    <xf numFmtId="0" fontId="28" fillId="7" borderId="23" xfId="0" applyFont="1" applyFill="1" applyBorder="1" applyAlignment="1" applyProtection="1">
      <alignment horizontal="center" vertical="center" shrinkToFit="1"/>
    </xf>
    <xf numFmtId="0" fontId="28" fillId="7" borderId="24" xfId="0" applyFont="1" applyFill="1" applyBorder="1" applyAlignment="1" applyProtection="1">
      <alignment horizontal="center" vertical="center" shrinkToFit="1"/>
    </xf>
    <xf numFmtId="0" fontId="28" fillId="7" borderId="25" xfId="0" applyFont="1" applyFill="1" applyBorder="1" applyAlignment="1" applyProtection="1">
      <alignment horizontal="center" vertical="center" shrinkToFit="1"/>
    </xf>
    <xf numFmtId="0" fontId="26" fillId="7" borderId="14" xfId="0" applyFont="1" applyFill="1" applyBorder="1" applyAlignment="1" applyProtection="1">
      <alignment horizontal="distributed" vertical="center" justifyLastLine="1"/>
    </xf>
    <xf numFmtId="0" fontId="26" fillId="7" borderId="0" xfId="0" applyFont="1" applyFill="1" applyBorder="1" applyAlignment="1" applyProtection="1">
      <alignment horizontal="distributed" vertical="center" justifyLastLine="1"/>
    </xf>
    <xf numFmtId="0" fontId="26" fillId="7" borderId="5" xfId="0" applyFont="1" applyFill="1" applyBorder="1" applyAlignment="1" applyProtection="1">
      <alignment horizontal="distributed" vertical="center" justifyLastLine="1"/>
    </xf>
    <xf numFmtId="0" fontId="26" fillId="7" borderId="21" xfId="0" applyFont="1" applyFill="1" applyBorder="1" applyAlignment="1" applyProtection="1">
      <alignment horizontal="distributed" vertical="center" justifyLastLine="1"/>
    </xf>
    <xf numFmtId="0" fontId="26" fillId="7" borderId="22" xfId="0" applyFont="1" applyFill="1" applyBorder="1" applyAlignment="1" applyProtection="1">
      <alignment horizontal="distributed" vertical="center" justifyLastLine="1"/>
    </xf>
    <xf numFmtId="0" fontId="26" fillId="7" borderId="28" xfId="0" applyFont="1" applyFill="1" applyBorder="1" applyAlignment="1" applyProtection="1">
      <alignment horizontal="distributed" vertical="center" justifyLastLine="1"/>
    </xf>
    <xf numFmtId="0" fontId="50" fillId="7" borderId="14" xfId="0" applyFont="1" applyFill="1" applyBorder="1" applyAlignment="1" applyProtection="1">
      <alignment horizontal="center" textRotation="255"/>
    </xf>
    <xf numFmtId="0" fontId="50" fillId="7" borderId="21" xfId="0" applyFont="1" applyFill="1" applyBorder="1" applyAlignment="1" applyProtection="1">
      <alignment horizontal="center" textRotation="255"/>
    </xf>
    <xf numFmtId="0" fontId="36" fillId="7" borderId="0" xfId="0" applyFont="1" applyFill="1" applyBorder="1" applyAlignment="1" applyProtection="1">
      <alignment horizontal="distributed" vertical="center" wrapText="1" justifyLastLine="1"/>
    </xf>
    <xf numFmtId="0" fontId="36" fillId="7" borderId="26" xfId="0" applyFont="1" applyFill="1" applyBorder="1" applyAlignment="1" applyProtection="1">
      <alignment horizontal="distributed" vertical="center" wrapText="1" justifyLastLine="1"/>
    </xf>
    <xf numFmtId="0" fontId="36" fillId="7" borderId="27" xfId="0" applyFont="1" applyFill="1" applyBorder="1" applyAlignment="1" applyProtection="1">
      <alignment horizontal="distributed" vertical="center" justifyLastLine="1"/>
    </xf>
    <xf numFmtId="0" fontId="36" fillId="7" borderId="37" xfId="0" applyFont="1" applyFill="1" applyBorder="1" applyAlignment="1" applyProtection="1">
      <alignment horizontal="distributed" vertical="center" justifyLastLine="1"/>
    </xf>
    <xf numFmtId="0" fontId="51" fillId="7" borderId="23" xfId="0" applyFont="1" applyFill="1" applyBorder="1" applyAlignment="1" applyProtection="1">
      <alignment horizontal="center" vertical="center" wrapText="1"/>
    </xf>
    <xf numFmtId="0" fontId="66" fillId="7" borderId="24" xfId="0" applyFont="1" applyFill="1" applyBorder="1" applyAlignment="1" applyProtection="1">
      <alignment horizontal="center" vertical="center" wrapText="1"/>
    </xf>
    <xf numFmtId="0" fontId="66" fillId="7" borderId="25" xfId="0" applyFont="1" applyFill="1" applyBorder="1" applyAlignment="1" applyProtection="1">
      <alignment horizontal="center" vertical="center" wrapText="1"/>
    </xf>
    <xf numFmtId="0" fontId="35" fillId="7" borderId="16" xfId="0" applyFont="1" applyFill="1" applyBorder="1" applyAlignment="1" applyProtection="1">
      <alignment horizontal="center" vertical="distributed" textRotation="255" justifyLastLine="1"/>
    </xf>
    <xf numFmtId="0" fontId="35" fillId="7" borderId="0" xfId="0" applyFont="1" applyFill="1" applyBorder="1" applyAlignment="1" applyProtection="1">
      <alignment horizontal="center" vertical="distributed" textRotation="255" justifyLastLine="1"/>
    </xf>
    <xf numFmtId="0" fontId="35" fillId="7" borderId="22" xfId="0" applyFont="1" applyFill="1" applyBorder="1" applyAlignment="1" applyProtection="1">
      <alignment horizontal="center" vertical="distributed" textRotation="255" justifyLastLine="1"/>
    </xf>
    <xf numFmtId="0" fontId="62" fillId="7" borderId="20" xfId="0" applyFont="1" applyFill="1" applyBorder="1" applyAlignment="1" applyProtection="1">
      <alignment horizontal="left" vertical="top" wrapText="1"/>
    </xf>
    <xf numFmtId="0" fontId="62" fillId="7" borderId="16" xfId="0" applyFont="1" applyFill="1" applyBorder="1" applyAlignment="1" applyProtection="1">
      <alignment horizontal="left" vertical="top" wrapText="1"/>
    </xf>
    <xf numFmtId="0" fontId="35" fillId="7" borderId="21" xfId="0" applyFont="1" applyFill="1" applyBorder="1" applyAlignment="1" applyProtection="1">
      <alignment horizontal="center" vertical="center"/>
    </xf>
    <xf numFmtId="0" fontId="35" fillId="7" borderId="41" xfId="0" applyFont="1" applyFill="1" applyBorder="1" applyAlignment="1" applyProtection="1">
      <alignment vertical="center"/>
    </xf>
    <xf numFmtId="0" fontId="61" fillId="10" borderId="20" xfId="0" applyFont="1" applyFill="1" applyBorder="1" applyAlignment="1" applyProtection="1">
      <alignment horizontal="center" vertical="center"/>
      <protection locked="0"/>
    </xf>
    <xf numFmtId="0" fontId="61" fillId="10" borderId="10" xfId="0" applyFont="1" applyFill="1" applyBorder="1" applyAlignment="1" applyProtection="1">
      <alignment horizontal="center" vertical="center"/>
      <protection locked="0"/>
    </xf>
    <xf numFmtId="0" fontId="36" fillId="10" borderId="20" xfId="0" applyFont="1" applyFill="1" applyBorder="1" applyAlignment="1" applyProtection="1">
      <alignment horizontal="left" vertical="center" wrapText="1"/>
      <protection locked="0"/>
    </xf>
    <xf numFmtId="0" fontId="36" fillId="10" borderId="16" xfId="0" applyFont="1" applyFill="1" applyBorder="1" applyAlignment="1" applyProtection="1">
      <alignment horizontal="left" vertical="center" wrapText="1"/>
      <protection locked="0"/>
    </xf>
    <xf numFmtId="0" fontId="36" fillId="10" borderId="17" xfId="0" applyFont="1" applyFill="1" applyBorder="1" applyAlignment="1" applyProtection="1">
      <alignment horizontal="left" vertical="center" wrapText="1"/>
      <protection locked="0"/>
    </xf>
    <xf numFmtId="0" fontId="0" fillId="7" borderId="43" xfId="0" applyFill="1" applyBorder="1" applyAlignment="1" applyProtection="1">
      <alignment horizontal="distributed" vertical="center"/>
    </xf>
    <xf numFmtId="0" fontId="36" fillId="7" borderId="20" xfId="0" applyFont="1" applyFill="1" applyBorder="1" applyAlignment="1" applyProtection="1">
      <alignment horizontal="center" vertical="distributed" textRotation="255" justifyLastLine="1"/>
    </xf>
    <xf numFmtId="0" fontId="36" fillId="7" borderId="10" xfId="0" applyFont="1" applyFill="1" applyBorder="1" applyAlignment="1" applyProtection="1">
      <alignment horizontal="center" vertical="distributed" textRotation="255" justifyLastLine="1"/>
    </xf>
    <xf numFmtId="0" fontId="36" fillId="7" borderId="14" xfId="0" applyFont="1" applyFill="1" applyBorder="1" applyAlignment="1" applyProtection="1">
      <alignment horizontal="center" vertical="distributed" textRotation="255" justifyLastLine="1"/>
    </xf>
    <xf numFmtId="0" fontId="36" fillId="7" borderId="11" xfId="0" applyFont="1" applyFill="1" applyBorder="1" applyAlignment="1" applyProtection="1">
      <alignment horizontal="center" vertical="distributed" textRotation="255" justifyLastLine="1"/>
    </xf>
    <xf numFmtId="0" fontId="36" fillId="7" borderId="21" xfId="0" applyFont="1" applyFill="1" applyBorder="1" applyAlignment="1" applyProtection="1">
      <alignment horizontal="center" vertical="distributed" textRotation="255" justifyLastLine="1"/>
    </xf>
    <xf numFmtId="0" fontId="36" fillId="7" borderId="19" xfId="0" applyFont="1" applyFill="1" applyBorder="1" applyAlignment="1" applyProtection="1">
      <alignment horizontal="center" vertical="distributed" textRotation="255" justifyLastLine="1"/>
    </xf>
    <xf numFmtId="0" fontId="26" fillId="10" borderId="23" xfId="0" applyFont="1" applyFill="1" applyBorder="1" applyAlignment="1" applyProtection="1">
      <alignment horizontal="distributed" vertical="center" indent="1"/>
      <protection locked="0"/>
    </xf>
    <xf numFmtId="0" fontId="26" fillId="10" borderId="24" xfId="0" applyFont="1" applyFill="1" applyBorder="1" applyAlignment="1" applyProtection="1">
      <alignment horizontal="distributed" vertical="center" indent="1"/>
      <protection locked="0"/>
    </xf>
    <xf numFmtId="0" fontId="0" fillId="10" borderId="24" xfId="0" applyFill="1" applyBorder="1" applyAlignment="1" applyProtection="1">
      <alignment horizontal="distributed" vertical="center" indent="1"/>
      <protection locked="0"/>
    </xf>
    <xf numFmtId="0" fontId="26" fillId="7" borderId="24" xfId="0" applyFont="1" applyFill="1" applyBorder="1" applyAlignment="1" applyProtection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27" fillId="7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6" fillId="7" borderId="20" xfId="0" applyFont="1" applyFill="1" applyBorder="1" applyAlignment="1" applyProtection="1">
      <alignment horizontal="center" vertical="center" justifyLastLine="1"/>
    </xf>
    <xf numFmtId="0" fontId="36" fillId="7" borderId="16" xfId="0" applyFont="1" applyFill="1" applyBorder="1" applyAlignment="1" applyProtection="1">
      <alignment horizontal="center" vertical="center" justifyLastLine="1"/>
    </xf>
    <xf numFmtId="0" fontId="36" fillId="7" borderId="21" xfId="0" applyFont="1" applyFill="1" applyBorder="1" applyAlignment="1" applyProtection="1">
      <alignment horizontal="center" vertical="center" justifyLastLine="1"/>
    </xf>
    <xf numFmtId="0" fontId="36" fillId="7" borderId="22" xfId="0" applyFont="1" applyFill="1" applyBorder="1" applyAlignment="1" applyProtection="1">
      <alignment horizontal="center" vertical="center" justifyLastLine="1"/>
    </xf>
    <xf numFmtId="0" fontId="35" fillId="7" borderId="20" xfId="0" applyFont="1" applyFill="1" applyBorder="1" applyAlignment="1" applyProtection="1">
      <alignment horizontal="center" vertical="center"/>
    </xf>
    <xf numFmtId="0" fontId="35" fillId="7" borderId="10" xfId="0" applyFont="1" applyFill="1" applyBorder="1" applyAlignment="1" applyProtection="1">
      <alignment horizontal="center" vertical="center"/>
    </xf>
    <xf numFmtId="0" fontId="36" fillId="10" borderId="14" xfId="0" applyFont="1" applyFill="1" applyBorder="1" applyAlignment="1" applyProtection="1">
      <alignment horizontal="left" vertical="center" wrapText="1"/>
      <protection locked="0"/>
    </xf>
    <xf numFmtId="0" fontId="36" fillId="10" borderId="0" xfId="0" applyFont="1" applyFill="1" applyBorder="1" applyAlignment="1" applyProtection="1">
      <alignment horizontal="left" vertical="center" wrapText="1"/>
      <protection locked="0"/>
    </xf>
    <xf numFmtId="0" fontId="36" fillId="10" borderId="5" xfId="0" applyFont="1" applyFill="1" applyBorder="1" applyAlignment="1" applyProtection="1">
      <alignment horizontal="left" vertical="center" wrapText="1"/>
      <protection locked="0"/>
    </xf>
    <xf numFmtId="0" fontId="36" fillId="10" borderId="21" xfId="0" applyFont="1" applyFill="1" applyBorder="1" applyAlignment="1" applyProtection="1">
      <alignment horizontal="left" vertical="center" wrapText="1"/>
      <protection locked="0"/>
    </xf>
    <xf numFmtId="0" fontId="36" fillId="10" borderId="22" xfId="0" applyFont="1" applyFill="1" applyBorder="1" applyAlignment="1" applyProtection="1">
      <alignment horizontal="left" vertical="center" wrapText="1"/>
      <protection locked="0"/>
    </xf>
    <xf numFmtId="0" fontId="36" fillId="10" borderId="28" xfId="0" applyFont="1" applyFill="1" applyBorder="1" applyAlignment="1" applyProtection="1">
      <alignment horizontal="left" vertical="center" wrapText="1"/>
      <protection locked="0"/>
    </xf>
    <xf numFmtId="0" fontId="35" fillId="10" borderId="20" xfId="0" applyFont="1" applyFill="1" applyBorder="1" applyAlignment="1" applyProtection="1">
      <alignment horizontal="center" vertical="center" shrinkToFit="1"/>
      <protection locked="0"/>
    </xf>
    <xf numFmtId="0" fontId="35" fillId="10" borderId="16" xfId="0" applyFont="1" applyFill="1" applyBorder="1" applyAlignment="1" applyProtection="1">
      <alignment horizontal="center" vertical="center" shrinkToFit="1"/>
      <protection locked="0"/>
    </xf>
    <xf numFmtId="0" fontId="36" fillId="7" borderId="20" xfId="0" applyFont="1" applyFill="1" applyBorder="1" applyAlignment="1" applyProtection="1">
      <alignment horizontal="left" vertical="center"/>
    </xf>
    <xf numFmtId="0" fontId="36" fillId="7" borderId="16" xfId="0" applyFont="1" applyFill="1" applyBorder="1" applyAlignment="1" applyProtection="1">
      <alignment horizontal="left" vertical="center"/>
    </xf>
    <xf numFmtId="0" fontId="36" fillId="7" borderId="17" xfId="0" applyFont="1" applyFill="1" applyBorder="1" applyAlignment="1" applyProtection="1">
      <alignment horizontal="left" vertical="center"/>
    </xf>
    <xf numFmtId="0" fontId="35" fillId="7" borderId="16" xfId="0" applyFont="1" applyFill="1" applyBorder="1" applyAlignment="1" applyProtection="1">
      <alignment horizontal="center" vertical="center"/>
    </xf>
    <xf numFmtId="0" fontId="35" fillId="7" borderId="23" xfId="0" applyFont="1" applyFill="1" applyBorder="1" applyAlignment="1" applyProtection="1">
      <alignment horizontal="center" vertical="center"/>
    </xf>
    <xf numFmtId="0" fontId="37" fillId="7" borderId="0" xfId="0" applyFont="1" applyFill="1" applyAlignment="1" applyProtection="1">
      <alignment horizontal="distributed" vertical="center"/>
    </xf>
    <xf numFmtId="0" fontId="60" fillId="7" borderId="0" xfId="0" applyFont="1" applyFill="1" applyAlignment="1" applyProtection="1">
      <alignment horizontal="distributed" vertical="center"/>
    </xf>
    <xf numFmtId="0" fontId="36" fillId="7" borderId="16" xfId="0" applyFont="1" applyFill="1" applyBorder="1" applyAlignment="1" applyProtection="1">
      <alignment horizontal="center" vertical="distributed" textRotation="255" wrapText="1" justifyLastLine="1"/>
    </xf>
    <xf numFmtId="0" fontId="36" fillId="7" borderId="0" xfId="0" applyFont="1" applyFill="1" applyBorder="1" applyAlignment="1" applyProtection="1">
      <alignment horizontal="center" vertical="distributed" textRotation="255" justifyLastLine="1"/>
    </xf>
    <xf numFmtId="0" fontId="36" fillId="7" borderId="22" xfId="0" applyFont="1" applyFill="1" applyBorder="1" applyAlignment="1" applyProtection="1">
      <alignment horizontal="center" vertical="distributed" textRotation="255" justifyLastLine="1"/>
    </xf>
    <xf numFmtId="0" fontId="36" fillId="7" borderId="20" xfId="0" applyFont="1" applyFill="1" applyBorder="1" applyAlignment="1" applyProtection="1">
      <alignment horizontal="center" vertical="distributed" textRotation="255" wrapText="1" justifyLastLine="1"/>
    </xf>
    <xf numFmtId="0" fontId="36" fillId="7" borderId="16" xfId="0" applyFont="1" applyFill="1" applyBorder="1" applyAlignment="1" applyProtection="1">
      <alignment horizontal="center" vertical="center"/>
    </xf>
    <xf numFmtId="0" fontId="36" fillId="7" borderId="17" xfId="0" applyFont="1" applyFill="1" applyBorder="1" applyAlignment="1" applyProtection="1">
      <alignment horizontal="center" vertical="center"/>
    </xf>
    <xf numFmtId="0" fontId="36" fillId="7" borderId="21" xfId="0" applyFont="1" applyFill="1" applyBorder="1" applyAlignment="1" applyProtection="1">
      <alignment horizontal="center" vertical="center"/>
    </xf>
    <xf numFmtId="0" fontId="36" fillId="7" borderId="22" xfId="0" applyFont="1" applyFill="1" applyBorder="1" applyAlignment="1" applyProtection="1">
      <alignment horizontal="center" vertical="center"/>
    </xf>
    <xf numFmtId="0" fontId="36" fillId="7" borderId="28" xfId="0" applyFont="1" applyFill="1" applyBorder="1" applyAlignment="1" applyProtection="1">
      <alignment horizontal="center" vertical="center"/>
    </xf>
    <xf numFmtId="0" fontId="59" fillId="7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7" borderId="20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36" fillId="7" borderId="20" xfId="0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62" fillId="10" borderId="21" xfId="0" applyFont="1" applyFill="1" applyBorder="1" applyAlignment="1" applyProtection="1">
      <alignment horizontal="left" vertical="top" wrapText="1"/>
      <protection locked="0"/>
    </xf>
    <xf numFmtId="0" fontId="62" fillId="10" borderId="22" xfId="0" applyFont="1" applyFill="1" applyBorder="1" applyAlignment="1" applyProtection="1">
      <alignment horizontal="left" vertical="top" wrapText="1"/>
      <protection locked="0"/>
    </xf>
    <xf numFmtId="0" fontId="62" fillId="10" borderId="28" xfId="0" applyFont="1" applyFill="1" applyBorder="1" applyAlignment="1" applyProtection="1">
      <alignment horizontal="left" vertical="top" wrapText="1"/>
      <protection locked="0"/>
    </xf>
    <xf numFmtId="0" fontId="67" fillId="7" borderId="0" xfId="0" applyFont="1" applyFill="1" applyAlignment="1" applyProtection="1">
      <alignment vertical="top" wrapText="1"/>
    </xf>
    <xf numFmtId="0" fontId="35" fillId="7" borderId="38" xfId="0" applyFont="1" applyFill="1" applyBorder="1" applyAlignment="1" applyProtection="1">
      <alignment horizontal="distributed" vertical="center" wrapText="1"/>
    </xf>
    <xf numFmtId="0" fontId="0" fillId="7" borderId="37" xfId="0" applyFont="1" applyFill="1" applyBorder="1" applyAlignment="1" applyProtection="1">
      <alignment vertical="center"/>
    </xf>
    <xf numFmtId="0" fontId="0" fillId="7" borderId="14" xfId="0" applyFont="1" applyFill="1" applyBorder="1" applyAlignment="1" applyProtection="1">
      <alignment vertical="center"/>
    </xf>
    <xf numFmtId="0" fontId="0" fillId="7" borderId="11" xfId="0" applyFont="1" applyFill="1" applyBorder="1" applyAlignment="1" applyProtection="1">
      <alignment vertical="center"/>
    </xf>
    <xf numFmtId="0" fontId="0" fillId="7" borderId="21" xfId="0" applyFont="1" applyFill="1" applyBorder="1" applyAlignment="1" applyProtection="1">
      <alignment vertical="center"/>
    </xf>
    <xf numFmtId="0" fontId="0" fillId="7" borderId="19" xfId="0" applyFont="1" applyFill="1" applyBorder="1" applyAlignment="1" applyProtection="1">
      <alignment vertical="center"/>
    </xf>
    <xf numFmtId="0" fontId="36" fillId="7" borderId="24" xfId="0" applyFont="1" applyFill="1" applyBorder="1" applyAlignment="1" applyProtection="1">
      <alignment horizontal="center" vertical="center" shrinkToFit="1"/>
    </xf>
    <xf numFmtId="0" fontId="0" fillId="7" borderId="24" xfId="0" applyFill="1" applyBorder="1" applyAlignment="1" applyProtection="1">
      <alignment horizontal="center" vertical="center" shrinkToFit="1"/>
    </xf>
    <xf numFmtId="0" fontId="0" fillId="7" borderId="39" xfId="0" applyFill="1" applyBorder="1" applyAlignment="1" applyProtection="1">
      <alignment horizontal="center" vertical="center" shrinkToFit="1"/>
    </xf>
    <xf numFmtId="0" fontId="48" fillId="10" borderId="24" xfId="0" applyFont="1" applyFill="1" applyBorder="1" applyAlignment="1" applyProtection="1">
      <alignment horizontal="center" vertical="center" shrinkToFit="1"/>
      <protection locked="0"/>
    </xf>
    <xf numFmtId="0" fontId="0" fillId="10" borderId="24" xfId="0" applyFill="1" applyBorder="1" applyAlignment="1" applyProtection="1">
      <alignment horizontal="center" vertical="center" shrinkToFit="1"/>
      <protection locked="0"/>
    </xf>
    <xf numFmtId="0" fontId="0" fillId="10" borderId="39" xfId="0" applyFill="1" applyBorder="1" applyAlignment="1" applyProtection="1">
      <alignment horizontal="center" vertical="center" shrinkToFit="1"/>
      <protection locked="0"/>
    </xf>
    <xf numFmtId="0" fontId="36" fillId="7" borderId="16" xfId="0" applyFont="1" applyFill="1" applyBorder="1" applyAlignment="1" applyProtection="1">
      <alignment horizontal="center" vertical="distributed" textRotation="255" justifyLastLine="1"/>
    </xf>
    <xf numFmtId="0" fontId="50" fillId="7" borderId="10" xfId="0" applyFont="1" applyFill="1" applyBorder="1" applyAlignment="1" applyProtection="1">
      <alignment horizontal="center" vertical="top" textRotation="255"/>
    </xf>
    <xf numFmtId="0" fontId="50" fillId="7" borderId="11" xfId="0" applyFont="1" applyFill="1" applyBorder="1" applyAlignment="1" applyProtection="1">
      <alignment horizontal="center" vertical="top" textRotation="255"/>
    </xf>
    <xf numFmtId="0" fontId="27" fillId="7" borderId="0" xfId="0" applyFont="1" applyFill="1" applyBorder="1" applyAlignment="1" applyProtection="1">
      <alignment horizontal="distributed" vertical="center" justifyLastLine="1"/>
    </xf>
    <xf numFmtId="0" fontId="36" fillId="7" borderId="10" xfId="0" applyFont="1" applyFill="1" applyBorder="1" applyAlignment="1" applyProtection="1">
      <alignment horizontal="center" vertical="center" justifyLastLine="1"/>
    </xf>
    <xf numFmtId="0" fontId="36" fillId="7" borderId="19" xfId="0" applyFont="1" applyFill="1" applyBorder="1" applyAlignment="1" applyProtection="1">
      <alignment horizontal="center" vertical="center" justifyLastLine="1"/>
    </xf>
    <xf numFmtId="0" fontId="47" fillId="7" borderId="44" xfId="0" applyFont="1" applyFill="1" applyBorder="1" applyAlignment="1" applyProtection="1">
      <alignment horizontal="center" vertical="distributed" textRotation="255" indent="1"/>
    </xf>
    <xf numFmtId="0" fontId="47" fillId="7" borderId="24" xfId="0" applyFont="1" applyFill="1" applyBorder="1" applyAlignment="1" applyProtection="1">
      <alignment horizontal="center" vertical="distributed" textRotation="255" indent="1"/>
    </xf>
    <xf numFmtId="0" fontId="26" fillId="7" borderId="27" xfId="0" applyFont="1" applyFill="1" applyBorder="1" applyAlignment="1" applyProtection="1">
      <alignment horizontal="right" vertical="center"/>
    </xf>
    <xf numFmtId="0" fontId="26" fillId="7" borderId="29" xfId="0" applyFont="1" applyFill="1" applyBorder="1" applyAlignment="1" applyProtection="1">
      <alignment horizontal="right" vertical="center"/>
    </xf>
    <xf numFmtId="0" fontId="26" fillId="7" borderId="0" xfId="0" applyFont="1" applyFill="1" applyBorder="1" applyAlignment="1" applyProtection="1">
      <alignment horizontal="right" vertical="center"/>
    </xf>
    <xf numFmtId="0" fontId="26" fillId="7" borderId="5" xfId="0" applyFont="1" applyFill="1" applyBorder="1" applyAlignment="1" applyProtection="1">
      <alignment horizontal="right" vertical="center"/>
    </xf>
    <xf numFmtId="0" fontId="75" fillId="7" borderId="15" xfId="0" applyFont="1" applyFill="1" applyBorder="1" applyAlignment="1" applyProtection="1">
      <alignment horizontal="left" vertical="center" wrapText="1"/>
    </xf>
    <xf numFmtId="0" fontId="0" fillId="0" borderId="16" xfId="0" applyBorder="1" applyAlignment="1">
      <alignment vertical="center" wrapText="1"/>
    </xf>
    <xf numFmtId="0" fontId="36" fillId="7" borderId="23" xfId="0" applyFont="1" applyFill="1" applyBorder="1" applyAlignment="1" applyProtection="1">
      <alignment horizontal="center" vertical="center"/>
    </xf>
    <xf numFmtId="0" fontId="36" fillId="7" borderId="25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left" vertical="center" shrinkToFit="1"/>
    </xf>
    <xf numFmtId="0" fontId="38" fillId="7" borderId="0" xfId="0" applyFont="1" applyFill="1" applyAlignment="1" applyProtection="1">
      <alignment horizontal="left" vertical="center" wrapText="1"/>
    </xf>
    <xf numFmtId="0" fontId="36" fillId="7" borderId="15" xfId="0" applyFont="1" applyFill="1" applyBorder="1" applyAlignment="1" applyProtection="1">
      <alignment horizontal="center" vertical="center"/>
    </xf>
    <xf numFmtId="0" fontId="36" fillId="7" borderId="10" xfId="0" applyFont="1" applyFill="1" applyBorder="1" applyAlignment="1" applyProtection="1">
      <alignment horizontal="center" vertical="center"/>
    </xf>
    <xf numFmtId="0" fontId="36" fillId="7" borderId="20" xfId="0" applyFont="1" applyFill="1" applyBorder="1" applyAlignment="1" applyProtection="1">
      <alignment horizontal="center" vertical="center" wrapText="1"/>
    </xf>
    <xf numFmtId="0" fontId="36" fillId="7" borderId="14" xfId="0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horizontal="center" vertical="center"/>
    </xf>
    <xf numFmtId="0" fontId="36" fillId="7" borderId="11" xfId="0" applyFont="1" applyFill="1" applyBorder="1" applyAlignment="1" applyProtection="1">
      <alignment horizontal="center" vertical="center"/>
    </xf>
    <xf numFmtId="0" fontId="36" fillId="7" borderId="19" xfId="0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horizontal="center" vertical="center"/>
    </xf>
    <xf numFmtId="0" fontId="35" fillId="7" borderId="22" xfId="0" applyFont="1" applyFill="1" applyBorder="1" applyAlignment="1" applyProtection="1">
      <alignment horizontal="center" vertical="center"/>
    </xf>
    <xf numFmtId="0" fontId="47" fillId="7" borderId="15" xfId="0" applyFont="1" applyFill="1" applyBorder="1" applyAlignment="1" applyProtection="1">
      <alignment horizontal="distributed" vertical="center" justifyLastLine="1"/>
    </xf>
    <xf numFmtId="0" fontId="47" fillId="7" borderId="16" xfId="0" applyFont="1" applyFill="1" applyBorder="1" applyAlignment="1" applyProtection="1">
      <alignment horizontal="distributed" vertical="center" justifyLastLine="1"/>
    </xf>
    <xf numFmtId="0" fontId="47" fillId="7" borderId="10" xfId="0" applyFont="1" applyFill="1" applyBorder="1" applyAlignment="1" applyProtection="1">
      <alignment horizontal="distributed" vertical="center" justifyLastLine="1"/>
    </xf>
    <xf numFmtId="0" fontId="47" fillId="7" borderId="18" xfId="0" applyFont="1" applyFill="1" applyBorder="1" applyAlignment="1" applyProtection="1">
      <alignment horizontal="distributed" vertical="center" justifyLastLine="1"/>
    </xf>
    <xf numFmtId="0" fontId="47" fillId="7" borderId="22" xfId="0" applyFont="1" applyFill="1" applyBorder="1" applyAlignment="1" applyProtection="1">
      <alignment horizontal="distributed" vertical="center" justifyLastLine="1"/>
    </xf>
    <xf numFmtId="0" fontId="47" fillId="7" borderId="19" xfId="0" applyFont="1" applyFill="1" applyBorder="1" applyAlignment="1" applyProtection="1">
      <alignment horizontal="distributed" vertical="center" justifyLastLine="1"/>
    </xf>
    <xf numFmtId="0" fontId="33" fillId="0" borderId="0" xfId="0" applyFont="1" applyFill="1" applyAlignment="1" applyProtection="1">
      <alignment vertical="top" wrapText="1"/>
    </xf>
    <xf numFmtId="0" fontId="88" fillId="10" borderId="0" xfId="0" applyFont="1" applyFill="1" applyBorder="1" applyAlignment="1" applyProtection="1">
      <alignment horizontal="left" vertical="top" wrapText="1"/>
      <protection locked="0"/>
    </xf>
    <xf numFmtId="0" fontId="90" fillId="10" borderId="0" xfId="0" applyFont="1" applyFill="1" applyBorder="1" applyAlignment="1" applyProtection="1">
      <alignment horizontal="left" vertical="top" wrapText="1"/>
      <protection locked="0"/>
    </xf>
    <xf numFmtId="0" fontId="88" fillId="10" borderId="22" xfId="0" applyFont="1" applyFill="1" applyBorder="1" applyAlignment="1" applyProtection="1">
      <alignment horizontal="left" vertical="center"/>
      <protection locked="0"/>
    </xf>
    <xf numFmtId="0" fontId="48" fillId="7" borderId="0" xfId="0" applyFont="1" applyFill="1" applyBorder="1" applyAlignment="1" applyProtection="1">
      <alignment horizontal="right" vertical="center"/>
    </xf>
    <xf numFmtId="0" fontId="76" fillId="7" borderId="0" xfId="0" applyFont="1" applyFill="1" applyBorder="1" applyAlignment="1" applyProtection="1">
      <alignment horizontal="left" vertical="center" wrapText="1"/>
    </xf>
    <xf numFmtId="0" fontId="89" fillId="10" borderId="0" xfId="0" applyFont="1" applyFill="1" applyBorder="1" applyAlignment="1" applyProtection="1">
      <alignment horizontal="center" vertical="center"/>
      <protection locked="0"/>
    </xf>
    <xf numFmtId="0" fontId="48" fillId="7" borderId="0" xfId="0" applyFont="1" applyFill="1" applyBorder="1" applyAlignment="1" applyProtection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91" fillId="0" borderId="0" xfId="0" applyFont="1" applyBorder="1" applyAlignment="1">
      <alignment horizontal="distributed" vertical="center"/>
    </xf>
    <xf numFmtId="0" fontId="77" fillId="7" borderId="20" xfId="0" applyFont="1" applyFill="1" applyBorder="1" applyAlignment="1" applyProtection="1">
      <alignment horizontal="center" vertical="center" wrapText="1"/>
    </xf>
    <xf numFmtId="0" fontId="77" fillId="0" borderId="16" xfId="0" applyFont="1" applyBorder="1" applyAlignment="1">
      <alignment horizontal="center" vertical="center"/>
    </xf>
    <xf numFmtId="0" fontId="77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9" fillId="10" borderId="22" xfId="0" applyFont="1" applyFill="1" applyBorder="1" applyAlignment="1" applyProtection="1">
      <alignment horizontal="center"/>
      <protection locked="0"/>
    </xf>
    <xf numFmtId="0" fontId="90" fillId="10" borderId="22" xfId="0" applyFont="1" applyFill="1" applyBorder="1" applyAlignment="1" applyProtection="1">
      <alignment horizontal="center"/>
      <protection locked="0"/>
    </xf>
    <xf numFmtId="0" fontId="27" fillId="7" borderId="11" xfId="0" applyFont="1" applyFill="1" applyBorder="1" applyAlignment="1" applyProtection="1">
      <alignment horizontal="left" vertical="center"/>
    </xf>
    <xf numFmtId="0" fontId="27" fillId="7" borderId="20" xfId="0" applyFont="1" applyFill="1" applyBorder="1" applyAlignment="1" applyProtection="1">
      <alignment horizontal="center" vertical="center"/>
    </xf>
    <xf numFmtId="0" fontId="27" fillId="7" borderId="16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8" fillId="7" borderId="20" xfId="0" applyFont="1" applyFill="1" applyBorder="1" applyAlignment="1" applyProtection="1">
      <alignment horizontal="center" vertical="center"/>
    </xf>
    <xf numFmtId="0" fontId="28" fillId="7" borderId="16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21" xfId="0" applyFont="1" applyFill="1" applyBorder="1" applyAlignment="1" applyProtection="1">
      <alignment horizontal="center" vertical="center"/>
    </xf>
    <xf numFmtId="0" fontId="28" fillId="7" borderId="22" xfId="0" applyFont="1" applyFill="1" applyBorder="1" applyAlignment="1" applyProtection="1">
      <alignment horizontal="center" vertical="center"/>
    </xf>
    <xf numFmtId="0" fontId="28" fillId="7" borderId="1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35" fillId="7" borderId="24" xfId="0" applyFont="1" applyFill="1" applyBorder="1" applyAlignment="1" applyProtection="1">
      <alignment horizontal="left" vertical="top" wrapText="1"/>
    </xf>
    <xf numFmtId="0" fontId="35" fillId="7" borderId="39" xfId="0" applyFont="1" applyFill="1" applyBorder="1" applyAlignment="1" applyProtection="1">
      <alignment horizontal="left" vertical="top" wrapText="1"/>
    </xf>
    <xf numFmtId="0" fontId="63" fillId="7" borderId="0" xfId="0" applyFont="1" applyFill="1" applyAlignment="1" applyProtection="1">
      <alignment horizontal="distributed" vertical="center" indent="2"/>
    </xf>
    <xf numFmtId="0" fontId="78" fillId="7" borderId="16" xfId="0" applyFont="1" applyFill="1" applyBorder="1" applyAlignment="1" applyProtection="1">
      <alignment horizontal="right" vertical="center" wrapText="1"/>
    </xf>
    <xf numFmtId="0" fontId="79" fillId="0" borderId="16" xfId="0" applyFont="1" applyBorder="1" applyAlignment="1">
      <alignment horizontal="right" vertical="center" wrapText="1"/>
    </xf>
    <xf numFmtId="0" fontId="79" fillId="0" borderId="17" xfId="0" applyFont="1" applyBorder="1" applyAlignment="1">
      <alignment horizontal="right" vertical="center" wrapText="1"/>
    </xf>
    <xf numFmtId="0" fontId="36" fillId="7" borderId="0" xfId="0" applyFont="1" applyFill="1" applyBorder="1" applyAlignment="1" applyProtection="1">
      <alignment horizontal="distributed" vertical="center"/>
    </xf>
    <xf numFmtId="0" fontId="36" fillId="7" borderId="4" xfId="0" applyFont="1" applyFill="1" applyBorder="1" applyAlignment="1" applyProtection="1">
      <alignment horizontal="distributed" vertical="center" wrapText="1" justifyLastLine="1"/>
    </xf>
    <xf numFmtId="0" fontId="51" fillId="7" borderId="21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6" fillId="7" borderId="1" xfId="0" applyFont="1" applyFill="1" applyBorder="1" applyAlignment="1" applyProtection="1">
      <alignment horizontal="distributed" vertical="center" wrapText="1" justifyLastLine="1"/>
    </xf>
    <xf numFmtId="0" fontId="35" fillId="0" borderId="23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800099" y="3172828"/>
          <a:ext cx="400051" cy="513347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53B89CD-429E-4172-8ED0-CAD80F3B1178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1A4F7F9-A83D-4FD6-A740-F54491256E2D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57B22CF-A894-4B1A-A005-5AE9A7BE2EBE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6C23398-FE58-4AB2-8A22-FE3C2EB3C8A5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64E05D1-8B92-4AEA-AF7E-78A705F985AC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71C2271-C79C-4A5A-AFBA-19C69C085488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AFA87A63-3FBD-4135-B288-CAD9FCDD29C5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8BA8346-8411-46D6-A3DD-458576949D56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3C99606-5887-4DFC-ACD5-05064B5D75A1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360AC0-2D53-4D70-967E-5676139FA64E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3F52237-B51F-4E14-881A-9177E6D7E85B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6B8F535-2022-4503-9FB1-D58C01338406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E757D35-99EF-429C-B9C5-1CA38EE74129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B115188-5857-4D9F-850C-3F97B583FBA2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519690B-D305-444B-BA1F-0D7AAE2D3E3E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82B658B-459E-4E9F-96D6-ED61BCFD16AB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58CB6AB-AA57-4D30-A37B-C49DE9BB02C9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7AD69DD-17E5-4DBE-B6F2-7E12AD476761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ABFC3B3-5B55-4626-A910-275FE12C7AD8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2D32A7E-5AC7-4F6C-BE50-C67B44D6667F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3CE2CC3-18EE-451A-8B46-75A24C234486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640E508-ECF6-4FFD-9C2E-E351104054F1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DFDF8CB-7EB1-409F-B10C-551E577ED1A1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C3A5025-DA12-4A20-9D97-FC6FD94A07EB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F1C3DFA-008E-42A2-A068-34B58B75D344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EAA8BB9-A18D-4554-980F-D71D72102C25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4685578-CCD2-4700-A5AC-C5F05CE6614C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C5FE15E-25E8-45BB-826E-A22E3890C2BF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4283F050-6CC4-4DAC-AF44-8E35A7DE815F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848B97B-834C-4587-BD72-AFA43C2A15E6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4CE99B6-D9B0-41AA-AE2A-A0F521C5789B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DCC0E9-9F91-4784-8255-37C45C71D9D5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AA7934B-A8C7-4496-BE18-DDE5047EACDE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2DA0FFA-17BA-4B40-95F9-FA263466C726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2C1D4EE-353E-4D1B-B445-9168AC3D2FBD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4862E9B-621D-4E06-A5A8-D57863D1C676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3A3465-D2B1-4767-BD5A-1934FFF1128C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C250301-850F-4DD9-813B-E88CA0B15070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54C37E3-6015-4379-970A-50650E3ABE9A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D9E6088-9975-438C-A87F-2A81FFDD3D3F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591ACAB-A686-4148-A14F-99126E265CCC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449B5DC-F1F5-4295-9AA9-79974BCCB01A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59F9A27-A71C-4DCA-B1E3-38B608CF6D5D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780B109-1B43-4273-8C29-FD604DD47D7D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F4AE0B4-21A7-4F9B-A4DE-E173197B5827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E83949A-9036-4AC4-AC7C-CEE7F949FF1B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908C54B-6363-4F52-9EE1-095D7BEBB193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71C5913-4A08-49FA-BC48-3BF3F4371328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21EA164-9C3F-4CDB-98E3-712AB5AAA276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8A1482E-6909-4C76-B8BB-BD498D7FF2CF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5E74813-769A-4BA1-9D15-7522088D5754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F54FE2-3701-4DD5-960B-3B1C8B9E9428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59C7477-BF8D-4EF3-8616-A2290E1FE25B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88464FB-D27F-4CA6-8888-E4DEF71BAF10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D9E79A6-EC9A-4F8C-839E-B844EF547652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3C59DC3-8439-4E44-96DE-E843F04FA100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6B2FB86-3FBD-4607-AC61-F4C0A415842D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DD435E5-1BEC-48B3-B886-D20C86BF3A10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CxnSpPr/>
      </xdr:nvCxnSpPr>
      <xdr:spPr>
        <a:xfrm>
          <a:off x="923924" y="3630028"/>
          <a:ext cx="363856" cy="50001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BCEE713-5A3A-4F62-A59C-DD9DDA664089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F8601F9-8736-48BD-9997-BDED6CE55282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BCDCE66-589D-45ED-8842-0497427020C1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524FBDD-A23E-4511-B596-A7F9E3F6806E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A49B534-5424-45AF-A404-454868DB75FB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5142FFA-9AE8-46CF-85E0-1CA20F228BE7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8A99BF6-011B-4D72-BB43-FE2BD8E3E892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17</xdr:row>
      <xdr:rowOff>315328</xdr:rowOff>
    </xdr:from>
    <xdr:to>
      <xdr:col>7</xdr:col>
      <xdr:colOff>0</xdr:colOff>
      <xdr:row>21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683FE89-034E-4117-A00E-6209FF97378D}"/>
            </a:ext>
          </a:extLst>
        </xdr:cNvPr>
        <xdr:cNvCxnSpPr/>
      </xdr:nvCxnSpPr>
      <xdr:spPr>
        <a:xfrm>
          <a:off x="923924" y="3637648"/>
          <a:ext cx="363856" cy="45429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E49"/>
  <sheetViews>
    <sheetView zoomScale="110" zoomScaleNormal="110" workbookViewId="0"/>
  </sheetViews>
  <sheetFormatPr defaultColWidth="9" defaultRowHeight="13.5" x14ac:dyDescent="0.15"/>
  <cols>
    <col min="1" max="1" width="5.5" style="25" customWidth="1"/>
    <col min="2" max="2" width="15.375" style="25" customWidth="1"/>
    <col min="3" max="3" width="11.875" style="25" customWidth="1"/>
    <col min="4" max="4" width="5.625" style="25" customWidth="1"/>
    <col min="5" max="5" width="32.125" style="25" customWidth="1"/>
    <col min="6" max="6" width="39.125" style="26" customWidth="1"/>
    <col min="7" max="7" width="2.125" style="25" customWidth="1"/>
    <col min="8" max="8" width="15" style="25" customWidth="1"/>
    <col min="9" max="9" width="1.875" style="25" customWidth="1"/>
    <col min="10" max="10" width="29.125" style="25" customWidth="1"/>
    <col min="11" max="11" width="1.875" style="25" customWidth="1"/>
    <col min="12" max="12" width="13.5" style="25" customWidth="1"/>
    <col min="13" max="13" width="7.625" style="25" customWidth="1"/>
    <col min="14" max="14" width="13.625" style="25" customWidth="1"/>
    <col min="15" max="15" width="5.875" style="25" customWidth="1"/>
    <col min="16" max="16" width="6.375" style="25" customWidth="1"/>
    <col min="17" max="17" width="2.125" style="25" customWidth="1"/>
    <col min="18" max="18" width="9" style="25"/>
    <col min="19" max="19" width="17.125" style="25" customWidth="1"/>
    <col min="20" max="20" width="10.875" style="25" customWidth="1"/>
    <col min="21" max="21" width="3" style="25" customWidth="1"/>
    <col min="22" max="22" width="13.125" style="25" customWidth="1"/>
    <col min="23" max="23" width="14.625" style="25" customWidth="1"/>
    <col min="24" max="24" width="2.875" style="25" customWidth="1"/>
    <col min="25" max="25" width="17" style="25" customWidth="1"/>
    <col min="26" max="26" width="16.875" style="25" customWidth="1"/>
    <col min="27" max="27" width="4.125" style="25" customWidth="1"/>
    <col min="28" max="29" width="9" style="25"/>
    <col min="30" max="30" width="24.625" style="25" customWidth="1"/>
    <col min="31" max="31" width="15.625" style="25" customWidth="1"/>
    <col min="32" max="16384" width="9" style="25"/>
  </cols>
  <sheetData>
    <row r="1" spans="2:31" ht="22.5" customHeight="1" thickBot="1" x14ac:dyDescent="0.2">
      <c r="B1" s="25" t="s">
        <v>672</v>
      </c>
      <c r="C1" s="25" t="s">
        <v>429</v>
      </c>
      <c r="H1" s="25" t="s">
        <v>11</v>
      </c>
      <c r="J1" s="25" t="s">
        <v>54</v>
      </c>
      <c r="L1" s="25" t="s">
        <v>52</v>
      </c>
      <c r="N1" s="25" t="s">
        <v>369</v>
      </c>
      <c r="O1" s="25" t="s">
        <v>370</v>
      </c>
      <c r="P1" s="25" t="s">
        <v>371</v>
      </c>
      <c r="R1" s="25" t="s">
        <v>372</v>
      </c>
      <c r="AB1" s="25" t="s">
        <v>574</v>
      </c>
      <c r="AC1" s="25" t="s">
        <v>575</v>
      </c>
      <c r="AD1" s="25" t="s">
        <v>558</v>
      </c>
      <c r="AE1" s="25" t="s">
        <v>743</v>
      </c>
    </row>
    <row r="2" spans="2:31" ht="35.25" customHeight="1" thickTop="1" thickBot="1" x14ac:dyDescent="0.2">
      <c r="B2" s="24">
        <v>2024</v>
      </c>
      <c r="C2" s="27" t="str">
        <f>DBCS(CONCATENATE("令和",B2-2018,"年度"))</f>
        <v>令和６年度</v>
      </c>
      <c r="E2" s="25" t="s">
        <v>671</v>
      </c>
      <c r="F2" s="26" t="str">
        <f>CONCATENATE(B2,"年度",E2)</f>
        <v>2024年度　神戸市立工業高等専門学校</v>
      </c>
      <c r="L2" s="25" t="s">
        <v>361</v>
      </c>
      <c r="S2" s="27" t="s">
        <v>688</v>
      </c>
      <c r="T2" s="27" t="s">
        <v>363</v>
      </c>
      <c r="U2" s="28">
        <v>1</v>
      </c>
      <c r="V2" s="28" t="str">
        <f>IF(COUNTIFS('2.受験生データ'!J11,"*推薦*")&gt;0,'2.受験生データ'!D11,"")</f>
        <v/>
      </c>
      <c r="W2" s="28" t="str">
        <f>IF(COUNTIFS('2.受験生データ'!J11,"*推薦*")&gt;0,'2.受験生データ'!K11,"")</f>
        <v/>
      </c>
      <c r="X2" s="28" t="str">
        <f>IF(V2&lt;&gt;"",MAX($X$1:X1)+1,"")</f>
        <v/>
      </c>
      <c r="Y2" s="28" t="e">
        <f ca="1">OFFSET($V$2,MATCH(ROW()-1,$X$2:$X$13,0)-1,0)</f>
        <v>#N/A</v>
      </c>
      <c r="Z2" s="28" t="e">
        <f ca="1">OFFSET($W$2,MATCH(ROW()-1,$X$2:$X$13,0)-1,0)</f>
        <v>#N/A</v>
      </c>
      <c r="AE2" s="25" t="s">
        <v>640</v>
      </c>
    </row>
    <row r="3" spans="2:31" ht="24.95" customHeight="1" thickTop="1" x14ac:dyDescent="0.15">
      <c r="B3" s="210">
        <f>B2</f>
        <v>2024</v>
      </c>
      <c r="C3" s="27" t="str">
        <f>IF(B3&gt;2018,"令和","平成")</f>
        <v>令和</v>
      </c>
      <c r="D3" s="27">
        <f>IF(B3&gt;2018,IF(B3-2018=1,"元",B3-2018),B3-1988)</f>
        <v>6</v>
      </c>
      <c r="E3" s="25" t="s">
        <v>671</v>
      </c>
      <c r="F3" s="26" t="str">
        <f>CONCATENATE(B3,"年度",E3)</f>
        <v>2024年度　神戸市立工業高等専門学校</v>
      </c>
      <c r="H3" s="25" t="s">
        <v>489</v>
      </c>
      <c r="J3" s="25" t="s">
        <v>619</v>
      </c>
      <c r="L3" s="25" t="s">
        <v>60</v>
      </c>
      <c r="M3" s="25">
        <f>$B$2-15</f>
        <v>2009</v>
      </c>
      <c r="N3" s="27" t="str">
        <f t="shared" ref="N3:N9" si="0">CONCATENATE("西暦",M3,"年")</f>
        <v>西暦2009年</v>
      </c>
      <c r="O3" s="25" t="s">
        <v>389</v>
      </c>
      <c r="P3" s="25" t="s">
        <v>392</v>
      </c>
      <c r="R3" s="25" t="s">
        <v>373</v>
      </c>
      <c r="S3" s="27" t="s">
        <v>687</v>
      </c>
      <c r="T3" s="27" t="s">
        <v>424</v>
      </c>
      <c r="U3" s="28">
        <v>2</v>
      </c>
      <c r="V3" s="28" t="str">
        <f>IF(COUNTIFS('2.受験生データ'!J12,"*推薦*")&gt;0,'2.受験生データ'!D12,"")</f>
        <v/>
      </c>
      <c r="W3" s="28" t="str">
        <f>IF(COUNTIFS('2.受験生データ'!J12,"*推薦*")&gt;0,'2.受験生データ'!K12,"")</f>
        <v/>
      </c>
      <c r="X3" s="28" t="str">
        <f>IF(V3&lt;&gt;"",MAX($X$1:X2)+1,"")</f>
        <v/>
      </c>
      <c r="Y3" s="28" t="e">
        <f t="shared" ref="Y3:Y13" ca="1" si="1">OFFSET($V$2,MATCH(ROW()-1,$X$2:$X$13,0)-1,0)</f>
        <v>#N/A</v>
      </c>
      <c r="Z3" s="28" t="e">
        <f t="shared" ref="Z3:Z13" ca="1" si="2">OFFSET($W$2,MATCH(ROW()-1,$X$2:$X$13,0)-1,0)</f>
        <v>#N/A</v>
      </c>
      <c r="AB3" s="27" t="s">
        <v>437</v>
      </c>
      <c r="AC3" s="27">
        <v>1</v>
      </c>
      <c r="AD3" s="25" t="s">
        <v>559</v>
      </c>
      <c r="AE3" s="25" t="s">
        <v>641</v>
      </c>
    </row>
    <row r="4" spans="2:31" ht="24.95" customHeight="1" x14ac:dyDescent="0.15">
      <c r="B4" s="211">
        <f>B2-1</f>
        <v>2023</v>
      </c>
      <c r="C4" s="27" t="str">
        <f t="shared" ref="C4:C10" si="3">IF(B4&gt;2018,"令和","平成")</f>
        <v>令和</v>
      </c>
      <c r="D4" s="27">
        <f t="shared" ref="D4:D10" si="4">IF(B4&gt;2018,IF(B4-2018=1,"元",B4-2018),B4-1988)</f>
        <v>5</v>
      </c>
      <c r="E4" s="26"/>
      <c r="H4" s="25" t="s">
        <v>490</v>
      </c>
      <c r="J4" s="25" t="s">
        <v>631</v>
      </c>
      <c r="M4" s="25">
        <f>M3-1</f>
        <v>2008</v>
      </c>
      <c r="N4" s="27" t="str">
        <f t="shared" si="0"/>
        <v>西暦2008年</v>
      </c>
      <c r="O4" s="25" t="s">
        <v>390</v>
      </c>
      <c r="P4" s="25" t="s">
        <v>393</v>
      </c>
      <c r="R4" s="25" t="s">
        <v>374</v>
      </c>
      <c r="S4" s="27" t="s">
        <v>689</v>
      </c>
      <c r="T4" s="27" t="s">
        <v>425</v>
      </c>
      <c r="U4" s="28">
        <v>3</v>
      </c>
      <c r="V4" s="28" t="str">
        <f>IF(COUNTIFS('2.受験生データ'!J13,"*推薦*")&gt;0,'2.受験生データ'!D13,"")</f>
        <v/>
      </c>
      <c r="W4" s="28" t="str">
        <f>IF(COUNTIFS('2.受験生データ'!J13,"*推薦*")&gt;0,'2.受験生データ'!K13,"")</f>
        <v/>
      </c>
      <c r="X4" s="28" t="str">
        <f>IF(V4&lt;&gt;"",MAX($X$1:X3)+1,"")</f>
        <v/>
      </c>
      <c r="Y4" s="28" t="e">
        <f t="shared" ca="1" si="1"/>
        <v>#N/A</v>
      </c>
      <c r="Z4" s="28" t="e">
        <f t="shared" ca="1" si="2"/>
        <v>#N/A</v>
      </c>
      <c r="AC4" s="49" t="s">
        <v>441</v>
      </c>
      <c r="AD4" s="25" t="s">
        <v>560</v>
      </c>
      <c r="AE4" s="25" t="s">
        <v>642</v>
      </c>
    </row>
    <row r="5" spans="2:31" ht="24" customHeight="1" x14ac:dyDescent="0.15">
      <c r="B5" s="211">
        <f>B2-2</f>
        <v>2022</v>
      </c>
      <c r="C5" s="27" t="str">
        <f t="shared" si="3"/>
        <v>令和</v>
      </c>
      <c r="D5" s="27">
        <f t="shared" si="4"/>
        <v>4</v>
      </c>
      <c r="E5" s="26" t="str">
        <f>CONCATENATE(B6,"年4月1日")</f>
        <v>2021年4月1日</v>
      </c>
      <c r="F5" s="26" t="str">
        <f>CONCATENATE(B3,"年3月31日")</f>
        <v>2024年3月31日</v>
      </c>
      <c r="H5" s="25" t="s">
        <v>491</v>
      </c>
      <c r="J5" s="25" t="s">
        <v>632</v>
      </c>
      <c r="M5" s="25">
        <f t="shared" ref="M5:M14" si="5">M4-1</f>
        <v>2007</v>
      </c>
      <c r="N5" s="27" t="str">
        <f t="shared" si="0"/>
        <v>西暦2007年</v>
      </c>
      <c r="O5" s="25" t="s">
        <v>391</v>
      </c>
      <c r="P5" s="25" t="s">
        <v>394</v>
      </c>
      <c r="U5" s="28">
        <v>4</v>
      </c>
      <c r="V5" s="28" t="str">
        <f>IF(COUNTIFS('2.受験生データ'!J14,"*推薦*")&gt;0,'2.受験生データ'!D14,"")</f>
        <v/>
      </c>
      <c r="W5" s="28" t="str">
        <f>IF(COUNTIFS('2.受験生データ'!J14,"*推薦*")&gt;0,'2.受験生データ'!K14,"")</f>
        <v/>
      </c>
      <c r="X5" s="28" t="str">
        <f>IF(V5&lt;&gt;"",MAX($X$1:X4)+1,"")</f>
        <v/>
      </c>
      <c r="Y5" s="28" t="e">
        <f t="shared" ca="1" si="1"/>
        <v>#N/A</v>
      </c>
      <c r="Z5" s="28" t="e">
        <f t="shared" ca="1" si="2"/>
        <v>#N/A</v>
      </c>
      <c r="AC5" s="27">
        <v>2</v>
      </c>
      <c r="AD5" s="25" t="s">
        <v>561</v>
      </c>
      <c r="AE5" s="25" t="s">
        <v>643</v>
      </c>
    </row>
    <row r="6" spans="2:31" ht="20.25" customHeight="1" x14ac:dyDescent="0.15">
      <c r="B6" s="210">
        <f>B2-3</f>
        <v>2021</v>
      </c>
      <c r="C6" s="27" t="str">
        <f t="shared" si="3"/>
        <v>令和</v>
      </c>
      <c r="D6" s="27">
        <f t="shared" si="4"/>
        <v>3</v>
      </c>
      <c r="E6" s="26" t="str">
        <f t="shared" ref="E6:E8" si="6">CONCATENATE(B7,"年4月1日")</f>
        <v>2020年4月1日</v>
      </c>
      <c r="F6" s="26" t="str">
        <f t="shared" ref="F6:F8" si="7">CONCATENATE(B4,"年3月31日")</f>
        <v>2023年3月31日</v>
      </c>
      <c r="H6" s="25" t="s">
        <v>492</v>
      </c>
      <c r="J6" s="25" t="s">
        <v>633</v>
      </c>
      <c r="M6" s="25">
        <f t="shared" si="5"/>
        <v>2006</v>
      </c>
      <c r="N6" s="27" t="str">
        <f t="shared" si="0"/>
        <v>西暦2006年</v>
      </c>
      <c r="O6" s="25" t="s">
        <v>379</v>
      </c>
      <c r="P6" s="25" t="s">
        <v>395</v>
      </c>
      <c r="U6" s="28">
        <v>5</v>
      </c>
      <c r="V6" s="28" t="str">
        <f>IF(COUNTIFS('2.受験生データ'!J15,"*推薦*")&gt;0,'2.受験生データ'!D15,"")</f>
        <v/>
      </c>
      <c r="W6" s="28" t="str">
        <f>IF(COUNTIFS('2.受験生データ'!J15,"*推薦*")&gt;0,'2.受験生データ'!K15,"")</f>
        <v/>
      </c>
      <c r="X6" s="28" t="str">
        <f>IF(V6&lt;&gt;"",MAX($X$1:X5)+1,"")</f>
        <v/>
      </c>
      <c r="Y6" s="28" t="e">
        <f t="shared" ca="1" si="1"/>
        <v>#N/A</v>
      </c>
      <c r="Z6" s="28" t="e">
        <f t="shared" ca="1" si="2"/>
        <v>#N/A</v>
      </c>
      <c r="AC6" s="49" t="s">
        <v>442</v>
      </c>
      <c r="AE6" s="25" t="s">
        <v>644</v>
      </c>
    </row>
    <row r="7" spans="2:31" ht="22.5" customHeight="1" x14ac:dyDescent="0.15">
      <c r="B7" s="212">
        <f>B2-4</f>
        <v>2020</v>
      </c>
      <c r="C7" s="27" t="s">
        <v>742</v>
      </c>
      <c r="D7" s="27">
        <v>31</v>
      </c>
      <c r="E7" s="26" t="str">
        <f t="shared" si="6"/>
        <v>2019年4月1日</v>
      </c>
      <c r="F7" s="26" t="str">
        <f t="shared" si="7"/>
        <v>2022年3月31日</v>
      </c>
      <c r="H7" s="25" t="s">
        <v>493</v>
      </c>
      <c r="J7" s="25" t="s">
        <v>634</v>
      </c>
      <c r="M7" s="25">
        <f t="shared" si="5"/>
        <v>2005</v>
      </c>
      <c r="N7" s="27" t="str">
        <f t="shared" si="0"/>
        <v>西暦2005年</v>
      </c>
      <c r="O7" s="25" t="s">
        <v>380</v>
      </c>
      <c r="P7" s="25" t="s">
        <v>396</v>
      </c>
      <c r="U7" s="28">
        <v>6</v>
      </c>
      <c r="V7" s="28" t="str">
        <f>IF(COUNTIFS('2.受験生データ'!J16,"*推薦*")&gt;0,'2.受験生データ'!D16,"")</f>
        <v/>
      </c>
      <c r="W7" s="28" t="str">
        <f>IF(COUNTIFS('2.受験生データ'!J16,"*推薦*")&gt;0,'2.受験生データ'!K16,"")</f>
        <v/>
      </c>
      <c r="X7" s="28" t="str">
        <f>IF(V7&lt;&gt;"",MAX($X$1:X6)+1,"")</f>
        <v/>
      </c>
      <c r="Y7" s="28" t="e">
        <f t="shared" ca="1" si="1"/>
        <v>#N/A</v>
      </c>
      <c r="Z7" s="28" t="e">
        <f t="shared" ca="1" si="2"/>
        <v>#N/A</v>
      </c>
      <c r="AC7" s="27">
        <v>3</v>
      </c>
      <c r="AE7" s="25" t="s">
        <v>645</v>
      </c>
    </row>
    <row r="8" spans="2:31" ht="22.5" customHeight="1" x14ac:dyDescent="0.15">
      <c r="B8" s="25">
        <f>B2-5</f>
        <v>2019</v>
      </c>
      <c r="C8" s="27" t="str">
        <f t="shared" si="3"/>
        <v>令和</v>
      </c>
      <c r="D8" s="27" t="str">
        <f t="shared" si="4"/>
        <v>元</v>
      </c>
      <c r="E8" s="26" t="str">
        <f t="shared" si="6"/>
        <v>2018年4月1日</v>
      </c>
      <c r="F8" s="26" t="str">
        <f t="shared" si="7"/>
        <v>2021年3月31日</v>
      </c>
      <c r="H8" s="25" t="s">
        <v>488</v>
      </c>
      <c r="J8" s="25" t="s">
        <v>635</v>
      </c>
      <c r="M8" s="25">
        <f t="shared" si="5"/>
        <v>2004</v>
      </c>
      <c r="N8" s="27" t="str">
        <f t="shared" si="0"/>
        <v>西暦2004年</v>
      </c>
      <c r="O8" s="25" t="s">
        <v>381</v>
      </c>
      <c r="P8" s="25" t="s">
        <v>397</v>
      </c>
      <c r="T8" s="27"/>
      <c r="U8" s="28">
        <v>7</v>
      </c>
      <c r="V8" s="28" t="str">
        <f>IF(COUNTIFS('2.受験生データ'!J17,"*推薦*")&gt;0,'2.受験生データ'!D17,"")</f>
        <v/>
      </c>
      <c r="W8" s="28" t="str">
        <f>IF(COUNTIFS('2.受験生データ'!J17,"*推薦*")&gt;0,'2.受験生データ'!K17,"")</f>
        <v/>
      </c>
      <c r="X8" s="28" t="str">
        <f>IF(V8&lt;&gt;"",MAX($X$1:X7)+1,"")</f>
        <v/>
      </c>
      <c r="Y8" s="28" t="e">
        <f t="shared" ca="1" si="1"/>
        <v>#N/A</v>
      </c>
      <c r="Z8" s="28" t="e">
        <f t="shared" ca="1" si="2"/>
        <v>#N/A</v>
      </c>
      <c r="AC8" s="27">
        <v>4</v>
      </c>
      <c r="AE8" s="25" t="s">
        <v>646</v>
      </c>
    </row>
    <row r="9" spans="2:31" ht="21.75" customHeight="1" x14ac:dyDescent="0.15">
      <c r="B9" s="25">
        <f>B2-6</f>
        <v>2018</v>
      </c>
      <c r="C9" s="27" t="str">
        <f t="shared" si="3"/>
        <v>平成</v>
      </c>
      <c r="D9" s="27">
        <f t="shared" si="4"/>
        <v>30</v>
      </c>
      <c r="E9" s="26"/>
      <c r="J9" s="25" t="s">
        <v>636</v>
      </c>
      <c r="M9" s="25">
        <f t="shared" si="5"/>
        <v>2003</v>
      </c>
      <c r="N9" s="27" t="str">
        <f t="shared" si="0"/>
        <v>西暦2003年</v>
      </c>
      <c r="O9" s="25" t="s">
        <v>382</v>
      </c>
      <c r="P9" s="25" t="s">
        <v>398</v>
      </c>
      <c r="T9" s="27"/>
      <c r="U9" s="28">
        <v>8</v>
      </c>
      <c r="V9" s="28" t="str">
        <f>IF(COUNTIFS('2.受験生データ'!J18,"*推薦*")&gt;0,'2.受験生データ'!D18,"")</f>
        <v/>
      </c>
      <c r="W9" s="28" t="str">
        <f>IF(COUNTIFS('2.受験生データ'!J18,"*推薦*")&gt;0,'2.受験生データ'!K18,"")</f>
        <v/>
      </c>
      <c r="X9" s="28" t="str">
        <f>IF(V9&lt;&gt;"",MAX($X$1:X8)+1,"")</f>
        <v/>
      </c>
      <c r="Y9" s="28" t="e">
        <f t="shared" ca="1" si="1"/>
        <v>#N/A</v>
      </c>
      <c r="Z9" s="28" t="e">
        <f t="shared" ca="1" si="2"/>
        <v>#N/A</v>
      </c>
      <c r="AC9" s="27">
        <v>5</v>
      </c>
      <c r="AE9" s="25" t="s">
        <v>647</v>
      </c>
    </row>
    <row r="10" spans="2:31" x14ac:dyDescent="0.15">
      <c r="B10" s="25">
        <f>B2-7</f>
        <v>2017</v>
      </c>
      <c r="C10" s="27" t="str">
        <f t="shared" si="3"/>
        <v>平成</v>
      </c>
      <c r="D10" s="27">
        <f t="shared" si="4"/>
        <v>29</v>
      </c>
      <c r="E10" s="26"/>
      <c r="J10" s="25" t="s">
        <v>637</v>
      </c>
      <c r="M10" s="25">
        <f t="shared" si="5"/>
        <v>2002</v>
      </c>
      <c r="O10" s="25" t="s">
        <v>383</v>
      </c>
      <c r="P10" s="25" t="s">
        <v>399</v>
      </c>
      <c r="U10" s="28">
        <v>9</v>
      </c>
      <c r="V10" s="28" t="str">
        <f>IF(COUNTIFS('2.受験生データ'!J19,"*推薦*")&gt;0,'2.受験生データ'!D19,"")</f>
        <v/>
      </c>
      <c r="W10" s="28" t="str">
        <f>IF(COUNTIFS('2.受験生データ'!J19,"*推薦*")&gt;0,'2.受験生データ'!K19,"")</f>
        <v/>
      </c>
      <c r="X10" s="28" t="str">
        <f>IF(V10&lt;&gt;"",MAX($X$1:X9)+1,"")</f>
        <v/>
      </c>
      <c r="Y10" s="28" t="e">
        <f t="shared" ca="1" si="1"/>
        <v>#N/A</v>
      </c>
      <c r="Z10" s="28" t="e">
        <f t="shared" ca="1" si="2"/>
        <v>#N/A</v>
      </c>
      <c r="AC10" s="27">
        <v>6</v>
      </c>
      <c r="AE10" s="25" t="s">
        <v>648</v>
      </c>
    </row>
    <row r="11" spans="2:31" x14ac:dyDescent="0.15">
      <c r="J11" s="25" t="s">
        <v>638</v>
      </c>
      <c r="K11" s="25" t="s">
        <v>388</v>
      </c>
      <c r="M11" s="25">
        <f t="shared" si="5"/>
        <v>2001</v>
      </c>
      <c r="O11" s="25" t="s">
        <v>384</v>
      </c>
      <c r="P11" s="25" t="s">
        <v>400</v>
      </c>
      <c r="U11" s="28">
        <v>10</v>
      </c>
      <c r="V11" s="28" t="str">
        <f>IF(COUNTIFS('2.受験生データ'!J20,"*推薦*")&gt;0,'2.受験生データ'!D20,"")</f>
        <v/>
      </c>
      <c r="W11" s="28" t="str">
        <f>IF(COUNTIFS('2.受験生データ'!J20,"*推薦*")&gt;0,'2.受験生データ'!K20,"")</f>
        <v/>
      </c>
      <c r="X11" s="28" t="str">
        <f>IF(V11&lt;&gt;"",MAX($X$1:X10)+1,"")</f>
        <v/>
      </c>
      <c r="Y11" s="28" t="e">
        <f t="shared" ca="1" si="1"/>
        <v>#N/A</v>
      </c>
      <c r="Z11" s="28" t="e">
        <f t="shared" ca="1" si="2"/>
        <v>#N/A</v>
      </c>
      <c r="AC11" s="27">
        <v>7</v>
      </c>
    </row>
    <row r="12" spans="2:31" ht="13.5" customHeight="1" x14ac:dyDescent="0.15">
      <c r="J12" s="25" t="s">
        <v>639</v>
      </c>
      <c r="M12" s="25">
        <f t="shared" si="5"/>
        <v>2000</v>
      </c>
      <c r="O12" s="25" t="s">
        <v>385</v>
      </c>
      <c r="P12" s="25" t="s">
        <v>401</v>
      </c>
      <c r="U12" s="28">
        <v>11</v>
      </c>
      <c r="V12" s="28" t="str">
        <f>IF(COUNTIFS('2.受験生データ'!J21,"*推薦*")&gt;0,'2.受験生データ'!D21,"")</f>
        <v/>
      </c>
      <c r="W12" s="28" t="str">
        <f>IF(COUNTIFS('2.受験生データ'!J21,"*推薦*")&gt;0,'2.受験生データ'!K21,"")</f>
        <v/>
      </c>
      <c r="X12" s="28" t="str">
        <f>IF(V12&lt;&gt;"",MAX($X$1:X11)+1,"")</f>
        <v/>
      </c>
      <c r="Y12" s="28" t="e">
        <f t="shared" ca="1" si="1"/>
        <v>#N/A</v>
      </c>
      <c r="Z12" s="28" t="e">
        <f t="shared" ca="1" si="2"/>
        <v>#N/A</v>
      </c>
      <c r="AC12" s="27">
        <v>8</v>
      </c>
    </row>
    <row r="13" spans="2:31" x14ac:dyDescent="0.15">
      <c r="E13" s="25" t="str">
        <f>CONCATENATE(B3,"年")</f>
        <v>2024年</v>
      </c>
      <c r="J13" s="25" t="s">
        <v>16</v>
      </c>
      <c r="M13" s="25">
        <f t="shared" si="5"/>
        <v>1999</v>
      </c>
      <c r="O13" s="25" t="s">
        <v>386</v>
      </c>
      <c r="P13" s="25" t="s">
        <v>402</v>
      </c>
      <c r="U13" s="28">
        <v>12</v>
      </c>
      <c r="V13" s="28" t="str">
        <f>IF(COUNTIFS('2.受験生データ'!J22,"*推薦*")&gt;0,'2.受験生データ'!D22,"")</f>
        <v/>
      </c>
      <c r="W13" s="28" t="str">
        <f>IF(COUNTIFS('2.受験生データ'!J22,"*推薦*")&gt;0,'2.受験生データ'!K22,"")</f>
        <v/>
      </c>
      <c r="X13" s="28" t="str">
        <f>IF(V13&lt;&gt;"",MAX($X$1:X12)+1,"")</f>
        <v/>
      </c>
      <c r="Y13" s="28" t="e">
        <f t="shared" ca="1" si="1"/>
        <v>#N/A</v>
      </c>
      <c r="Z13" s="28" t="e">
        <f t="shared" ca="1" si="2"/>
        <v>#N/A</v>
      </c>
      <c r="AC13" s="27">
        <v>9</v>
      </c>
    </row>
    <row r="14" spans="2:31" x14ac:dyDescent="0.15">
      <c r="E14" s="25" t="str">
        <f>CONCATENATE(B4,"年")</f>
        <v>2023年</v>
      </c>
      <c r="J14" s="25" t="s">
        <v>18</v>
      </c>
      <c r="M14" s="25">
        <f t="shared" si="5"/>
        <v>1998</v>
      </c>
      <c r="O14" s="25" t="s">
        <v>387</v>
      </c>
      <c r="P14" s="25" t="s">
        <v>403</v>
      </c>
      <c r="AC14" s="27">
        <v>10</v>
      </c>
    </row>
    <row r="15" spans="2:31" x14ac:dyDescent="0.15">
      <c r="J15" s="25" t="s">
        <v>17</v>
      </c>
      <c r="P15" s="25" t="s">
        <v>404</v>
      </c>
      <c r="AC15" s="27"/>
    </row>
    <row r="16" spans="2:31" x14ac:dyDescent="0.15">
      <c r="J16" s="25" t="s">
        <v>42</v>
      </c>
      <c r="P16" s="25" t="s">
        <v>405</v>
      </c>
    </row>
    <row r="17" spans="10:29" x14ac:dyDescent="0.15">
      <c r="J17" s="25" t="s">
        <v>19</v>
      </c>
      <c r="P17" s="25" t="s">
        <v>406</v>
      </c>
    </row>
    <row r="18" spans="10:29" x14ac:dyDescent="0.15">
      <c r="J18" s="25" t="s">
        <v>43</v>
      </c>
      <c r="P18" s="25" t="s">
        <v>407</v>
      </c>
      <c r="U18" s="28"/>
    </row>
    <row r="19" spans="10:29" x14ac:dyDescent="0.15">
      <c r="J19" s="25" t="s">
        <v>20</v>
      </c>
      <c r="P19" s="25" t="s">
        <v>408</v>
      </c>
      <c r="U19" s="28"/>
      <c r="AC19" s="25" t="s">
        <v>651</v>
      </c>
    </row>
    <row r="20" spans="10:29" x14ac:dyDescent="0.15">
      <c r="J20" s="25" t="s">
        <v>21</v>
      </c>
      <c r="P20" s="25" t="s">
        <v>409</v>
      </c>
      <c r="U20" s="28"/>
    </row>
    <row r="21" spans="10:29" x14ac:dyDescent="0.15">
      <c r="J21" s="25" t="s">
        <v>44</v>
      </c>
      <c r="P21" s="25" t="s">
        <v>410</v>
      </c>
      <c r="U21" s="28"/>
      <c r="AC21" s="27">
        <v>1</v>
      </c>
    </row>
    <row r="22" spans="10:29" x14ac:dyDescent="0.15">
      <c r="J22" s="25" t="s">
        <v>704</v>
      </c>
      <c r="P22" s="25" t="s">
        <v>411</v>
      </c>
      <c r="U22" s="28"/>
      <c r="AC22" s="49" t="s">
        <v>441</v>
      </c>
    </row>
    <row r="23" spans="10:29" x14ac:dyDescent="0.15">
      <c r="J23" s="25" t="s">
        <v>22</v>
      </c>
      <c r="P23" s="25" t="s">
        <v>412</v>
      </c>
      <c r="U23" s="28"/>
      <c r="AC23" s="27">
        <v>2</v>
      </c>
    </row>
    <row r="24" spans="10:29" x14ac:dyDescent="0.15">
      <c r="J24" s="25" t="s">
        <v>45</v>
      </c>
      <c r="P24" s="25" t="s">
        <v>413</v>
      </c>
      <c r="U24" s="28"/>
      <c r="AC24" s="49" t="s">
        <v>442</v>
      </c>
    </row>
    <row r="25" spans="10:29" x14ac:dyDescent="0.15">
      <c r="J25" s="25" t="s">
        <v>46</v>
      </c>
      <c r="P25" s="25" t="s">
        <v>414</v>
      </c>
      <c r="U25" s="28"/>
      <c r="AC25" s="27">
        <v>3</v>
      </c>
    </row>
    <row r="26" spans="10:29" x14ac:dyDescent="0.15">
      <c r="J26" s="25" t="s">
        <v>47</v>
      </c>
      <c r="P26" s="25" t="s">
        <v>415</v>
      </c>
      <c r="U26" s="28"/>
      <c r="AC26" s="27" t="s">
        <v>652</v>
      </c>
    </row>
    <row r="27" spans="10:29" x14ac:dyDescent="0.15">
      <c r="J27" s="25" t="s">
        <v>48</v>
      </c>
      <c r="P27" s="25" t="s">
        <v>416</v>
      </c>
      <c r="U27" s="28"/>
      <c r="AC27" s="27">
        <v>4</v>
      </c>
    </row>
    <row r="28" spans="10:29" x14ac:dyDescent="0.15">
      <c r="J28" s="25" t="s">
        <v>23</v>
      </c>
      <c r="P28" s="25" t="s">
        <v>417</v>
      </c>
      <c r="U28" s="28"/>
      <c r="AC28" s="27" t="s">
        <v>653</v>
      </c>
    </row>
    <row r="29" spans="10:29" x14ac:dyDescent="0.15">
      <c r="J29" s="25" t="s">
        <v>24</v>
      </c>
      <c r="P29" s="25" t="s">
        <v>418</v>
      </c>
      <c r="U29" s="28"/>
      <c r="AC29" s="27">
        <v>5</v>
      </c>
    </row>
    <row r="30" spans="10:29" x14ac:dyDescent="0.15">
      <c r="J30" s="25" t="s">
        <v>25</v>
      </c>
      <c r="P30" s="25" t="s">
        <v>419</v>
      </c>
      <c r="AC30" s="27" t="s">
        <v>654</v>
      </c>
    </row>
    <row r="31" spans="10:29" x14ac:dyDescent="0.15">
      <c r="J31" s="25" t="s">
        <v>26</v>
      </c>
      <c r="P31" s="25" t="s">
        <v>420</v>
      </c>
      <c r="AC31" s="27">
        <v>6</v>
      </c>
    </row>
    <row r="32" spans="10:29" x14ac:dyDescent="0.15">
      <c r="J32" s="25" t="s">
        <v>49</v>
      </c>
      <c r="P32" s="25" t="s">
        <v>421</v>
      </c>
      <c r="AC32" s="27">
        <v>7</v>
      </c>
    </row>
    <row r="33" spans="10:29" x14ac:dyDescent="0.15">
      <c r="J33" s="25" t="s">
        <v>27</v>
      </c>
      <c r="P33" s="25" t="s">
        <v>422</v>
      </c>
      <c r="AC33" s="27">
        <v>8</v>
      </c>
    </row>
    <row r="34" spans="10:29" x14ac:dyDescent="0.15">
      <c r="J34" s="25" t="s">
        <v>28</v>
      </c>
      <c r="AC34" s="27" t="s">
        <v>655</v>
      </c>
    </row>
    <row r="35" spans="10:29" x14ac:dyDescent="0.15">
      <c r="J35" s="25" t="s">
        <v>29</v>
      </c>
      <c r="AC35" s="27">
        <v>9</v>
      </c>
    </row>
    <row r="36" spans="10:29" x14ac:dyDescent="0.15">
      <c r="J36" s="25" t="s">
        <v>30</v>
      </c>
      <c r="AC36" s="27">
        <v>10</v>
      </c>
    </row>
    <row r="37" spans="10:29" x14ac:dyDescent="0.15">
      <c r="J37" s="25" t="s">
        <v>31</v>
      </c>
      <c r="AC37" s="27">
        <v>11</v>
      </c>
    </row>
    <row r="38" spans="10:29" x14ac:dyDescent="0.15">
      <c r="J38" s="25" t="s">
        <v>51</v>
      </c>
    </row>
    <row r="39" spans="10:29" x14ac:dyDescent="0.15">
      <c r="J39" s="25" t="s">
        <v>32</v>
      </c>
    </row>
    <row r="40" spans="10:29" x14ac:dyDescent="0.15">
      <c r="J40" s="25" t="s">
        <v>33</v>
      </c>
      <c r="AC40" s="25" t="s">
        <v>656</v>
      </c>
    </row>
    <row r="41" spans="10:29" x14ac:dyDescent="0.15">
      <c r="J41" s="25" t="s">
        <v>436</v>
      </c>
    </row>
    <row r="42" spans="10:29" x14ac:dyDescent="0.15">
      <c r="J42" s="25" t="s">
        <v>34</v>
      </c>
      <c r="AC42" s="25">
        <v>1</v>
      </c>
    </row>
    <row r="43" spans="10:29" x14ac:dyDescent="0.15">
      <c r="J43" s="25" t="s">
        <v>35</v>
      </c>
      <c r="AC43" s="25">
        <v>2</v>
      </c>
    </row>
    <row r="44" spans="10:29" x14ac:dyDescent="0.15">
      <c r="J44" s="25" t="s">
        <v>434</v>
      </c>
      <c r="AC44" s="25" t="s">
        <v>657</v>
      </c>
    </row>
    <row r="45" spans="10:29" x14ac:dyDescent="0.15">
      <c r="J45" s="25" t="s">
        <v>50</v>
      </c>
      <c r="AC45" s="25">
        <v>3</v>
      </c>
    </row>
    <row r="46" spans="10:29" x14ac:dyDescent="0.15">
      <c r="J46" s="25" t="s">
        <v>36</v>
      </c>
      <c r="AC46" s="25">
        <v>4</v>
      </c>
    </row>
    <row r="47" spans="10:29" x14ac:dyDescent="0.15">
      <c r="J47" s="25" t="s">
        <v>37</v>
      </c>
      <c r="AC47" s="25">
        <v>5</v>
      </c>
    </row>
    <row r="48" spans="10:29" x14ac:dyDescent="0.15">
      <c r="J48" s="25" t="s">
        <v>38</v>
      </c>
    </row>
    <row r="49" spans="10:10" x14ac:dyDescent="0.15">
      <c r="J49" s="25" t="s">
        <v>620</v>
      </c>
    </row>
  </sheetData>
  <sheetProtection selectLockedCells="1"/>
  <dataConsolidate/>
  <phoneticPr fontId="1"/>
  <dataValidations count="1">
    <dataValidation type="whole" errorStyle="warning" imeMode="off" operator="greaterThan" allowBlank="1" showInputMessage="1" sqref="B2">
      <formula1>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724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IF(COUNTIFS('2.受験生データ'!J12,"*推薦*")&gt;0,'2.受験生データ'!E12,"")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IF(COUNTIFS('2.受験生データ'!J12,"*推薦*")&gt;0,'2.受験生データ'!K12,"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IF(COUNTIFS('2.受験生データ'!J12,"*推薦*")&gt;0,'2.受験生データ'!D12,"")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G26:M26"/>
    <mergeCell ref="AC25:AF25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729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616"/>
      <c r="D8" s="616"/>
      <c r="E8" s="616"/>
      <c r="F8" s="615"/>
      <c r="G8" s="615"/>
      <c r="H8" s="615"/>
      <c r="I8" s="6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611" t="s">
        <v>553</v>
      </c>
      <c r="D9" s="388"/>
      <c r="E9" s="389"/>
      <c r="F9" s="612" t="s">
        <v>551</v>
      </c>
      <c r="G9" s="613"/>
      <c r="H9" s="613"/>
      <c r="I9" s="614"/>
      <c r="J9" s="460" t="str">
        <f>IF(COUNTIFS('2.受験生データ'!J13,"*推薦選抜のみ*")&gt;0,"〇","")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IF(COUNTIFS('2.受験生データ'!J13,"*学力選抜のみ*")&gt;0,"〇","")</f>
        <v/>
      </c>
      <c r="K10" s="401"/>
      <c r="L10" s="531"/>
      <c r="M10" s="532"/>
      <c r="N10" s="408" t="str">
        <f>IF(OR(COUNTIFS('2.受験生データ'!K13,"*工*")&gt;0,COUNTIFS('2.受験生データ'!K13,"*化*")&gt;0),'2.受験生データ'!K13&amp;"科","－－－－－－")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IF(OR(COUNTIFS('2.受験生データ'!L13,"*工*")&gt;0,COUNTIFS('2.受験生データ'!L13,"*化*")&gt;0),'2.受験生データ'!L13&amp;"科","－－－－－－")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IF(OR(COUNTIFS('2.受験生データ'!M13,"*工*")&gt;0,COUNTIFS('2.受験生データ'!M13,"*化*")&gt;0),'2.受験生データ'!M13&amp;"科","－－－－－－")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IF(COUNTIFS('2.受験生データ'!J13,"*および*")&gt;0,"〇","")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IF(COUNTBLANK('2.受験生データ'!E13),"",'2.受験生データ'!E13)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IF(COUNTBLANK('2.受験生データ'!D13),"",'2.受験生データ'!D13)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IF('2.受験生データ'!F13="男",男性１,IF('2.受験生データ'!F13="女",女性１,"男 ・ 女"))</f>
        <v>男 ・ 女</v>
      </c>
      <c r="U13" s="397"/>
      <c r="V13" s="397"/>
      <c r="W13" s="397"/>
      <c r="X13" s="440" t="str">
        <f>IF(COUNTBLANK('2.受験生データ'!G13),"西暦　　年　　月　　日生",CONCATENATE('2.受験生データ'!G13,'2.受験生データ'!H13,'2.受験生データ'!I13,"生"))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729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IF(COUNTIFS('2.受験生データ'!J13,"*推薦*")&gt;0,'2.受験生データ'!E13,"")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IF(COUNTIFS('2.受験生データ'!J13,"*推薦*")&gt;0,'2.受験生データ'!K13,"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IF(COUNTIFS('2.受験生データ'!J13,"*推薦*")&gt;0,'2.受験生データ'!D13,"")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730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616"/>
      <c r="D8" s="616"/>
      <c r="E8" s="616"/>
      <c r="F8" s="615"/>
      <c r="G8" s="615"/>
      <c r="H8" s="615"/>
      <c r="I8" s="6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611" t="s">
        <v>553</v>
      </c>
      <c r="D9" s="388"/>
      <c r="E9" s="389"/>
      <c r="F9" s="612" t="s">
        <v>551</v>
      </c>
      <c r="G9" s="613"/>
      <c r="H9" s="613"/>
      <c r="I9" s="614"/>
      <c r="J9" s="460" t="str">
        <f>IF(COUNTIFS('2.受験生データ'!J14,"*推薦選抜のみ*")&gt;0,"〇","")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IF(COUNTIFS('2.受験生データ'!J14,"*学力選抜のみ*")&gt;0,"〇","")</f>
        <v/>
      </c>
      <c r="K10" s="401"/>
      <c r="L10" s="531"/>
      <c r="M10" s="532"/>
      <c r="N10" s="408" t="str">
        <f>IF(OR(COUNTIFS('2.受験生データ'!K14,"*工*")&gt;0,COUNTIFS('2.受験生データ'!K14,"*化*")&gt;0),'2.受験生データ'!K14&amp;"科","－－－－－－")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IF(OR(COUNTIFS('2.受験生データ'!L14,"*工*")&gt;0,COUNTIFS('2.受験生データ'!L14,"*化*")&gt;0),'2.受験生データ'!L14&amp;"科","－－－－－－")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IF(OR(COUNTIFS('2.受験生データ'!M14,"*工*")&gt;0,COUNTIFS('2.受験生データ'!M14,"*化*")&gt;0),'2.受験生データ'!M14&amp;"科","－－－－－－")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IF(COUNTIFS('2.受験生データ'!J14,"*および*")&gt;0,"〇","")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IF(COUNTBLANK('2.受験生データ'!E14),"",'2.受験生データ'!E14)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IF(COUNTBLANK('2.受験生データ'!D14),"",'2.受験生データ'!D14)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IF('2.受験生データ'!F14="男",男性１,IF('2.受験生データ'!F14="女",女性１,"男 ・ 女"))</f>
        <v>男 ・ 女</v>
      </c>
      <c r="U13" s="397"/>
      <c r="V13" s="397"/>
      <c r="W13" s="397"/>
      <c r="X13" s="440" t="str">
        <f>IF(COUNTBLANK('2.受験生データ'!G14),"西暦　　年　　月　　日生",CONCATENATE('2.受験生データ'!G14,'2.受験生データ'!H14,'2.受験生データ'!I14,"生"))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730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IF(COUNTIFS('2.受験生データ'!J14,"*推薦*")&gt;0,'2.受験生データ'!E14,"")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IF(COUNTIFS('2.受験生データ'!J14,"*推薦*")&gt;0,'2.受験生データ'!K14,"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IF(COUNTIFS('2.受験生データ'!J14,"*推薦*")&gt;0,'2.受験生データ'!D14,"")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G26:M26"/>
    <mergeCell ref="AC25:AF25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731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616"/>
      <c r="D8" s="616"/>
      <c r="E8" s="616"/>
      <c r="F8" s="615"/>
      <c r="G8" s="615"/>
      <c r="H8" s="615"/>
      <c r="I8" s="6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611" t="s">
        <v>553</v>
      </c>
      <c r="D9" s="388"/>
      <c r="E9" s="389"/>
      <c r="F9" s="612" t="s">
        <v>551</v>
      </c>
      <c r="G9" s="613"/>
      <c r="H9" s="613"/>
      <c r="I9" s="614"/>
      <c r="J9" s="460" t="str">
        <f>IF(COUNTIFS('2.受験生データ'!J15,"*推薦選抜のみ*")&gt;0,"〇","")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IF(COUNTIFS('2.受験生データ'!J15,"*学力選抜のみ*")&gt;0,"〇","")</f>
        <v/>
      </c>
      <c r="K10" s="401"/>
      <c r="L10" s="531"/>
      <c r="M10" s="532"/>
      <c r="N10" s="408" t="str">
        <f>IF(OR(COUNTIFS('2.受験生データ'!K15,"*工*")&gt;0,COUNTIFS('2.受験生データ'!K15,"*化*")&gt;0),'2.受験生データ'!K15&amp;"科","－－－－－－")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IF(OR(COUNTIFS('2.受験生データ'!L15,"*工*")&gt;0,COUNTIFS('2.受験生データ'!L15,"*化*")&gt;0),'2.受験生データ'!L15&amp;"科","－－－－－－")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IF(OR(COUNTIFS('2.受験生データ'!M15,"*工*")&gt;0,COUNTIFS('2.受験生データ'!M15,"*化*")&gt;0),'2.受験生データ'!M15&amp;"科","－－－－－－")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IF(COUNTIFS('2.受験生データ'!J15,"*および*")&gt;0,"〇","")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IF(COUNTBLANK('2.受験生データ'!E15),"",'2.受験生データ'!E15)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IF(COUNTBLANK('2.受験生データ'!D15),"",'2.受験生データ'!D15)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IF('2.受験生データ'!F15="男",男性１,IF('2.受験生データ'!F15="女",女性１,"男 ・ 女"))</f>
        <v>男 ・ 女</v>
      </c>
      <c r="U13" s="397"/>
      <c r="V13" s="397"/>
      <c r="W13" s="397"/>
      <c r="X13" s="440" t="str">
        <f>IF(COUNTBLANK('2.受験生データ'!G15),"西暦　　年　　月　　日生",CONCATENATE('2.受験生データ'!G15,'2.受験生データ'!H15,'2.受験生データ'!I15,"生"))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731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IF(COUNTIFS('2.受験生データ'!J15,"*推薦*")&gt;0,'2.受験生データ'!E15,"")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IF(COUNTIFS('2.受験生データ'!J15,"*推薦*")&gt;0,'2.受験生データ'!K15,"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IF(COUNTIFS('2.受験生データ'!J15,"*推薦*")&gt;0,'2.受験生データ'!D15,"")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732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616"/>
      <c r="D8" s="616"/>
      <c r="E8" s="616"/>
      <c r="F8" s="615"/>
      <c r="G8" s="615"/>
      <c r="H8" s="615"/>
      <c r="I8" s="6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611" t="s">
        <v>553</v>
      </c>
      <c r="D9" s="388"/>
      <c r="E9" s="389"/>
      <c r="F9" s="612" t="s">
        <v>551</v>
      </c>
      <c r="G9" s="613"/>
      <c r="H9" s="613"/>
      <c r="I9" s="614"/>
      <c r="J9" s="460" t="str">
        <f>IF(COUNTIFS('2.受験生データ'!J16,"*推薦選抜のみ*")&gt;0,"〇","")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IF(COUNTIFS('2.受験生データ'!J16,"*学力選抜のみ*")&gt;0,"〇","")</f>
        <v/>
      </c>
      <c r="K10" s="401"/>
      <c r="L10" s="531"/>
      <c r="M10" s="532"/>
      <c r="N10" s="408" t="str">
        <f>IF(OR(COUNTIFS('2.受験生データ'!K16,"*工*")&gt;0,COUNTIFS('2.受験生データ'!K16,"*化*")&gt;0),'2.受験生データ'!K16&amp;"科","－－－－－－")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IF(OR(COUNTIFS('2.受験生データ'!L16,"*工*")&gt;0,COUNTIFS('2.受験生データ'!L16,"*化*")&gt;0),'2.受験生データ'!L16&amp;"科","－－－－－－")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IF(OR(COUNTIFS('2.受験生データ'!M16,"*工*")&gt;0,COUNTIFS('2.受験生データ'!M16,"*化*")&gt;0),'2.受験生データ'!M16&amp;"科","－－－－－－")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IF(COUNTIFS('2.受験生データ'!J16,"*および*")&gt;0,"〇","")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IF(COUNTBLANK('2.受験生データ'!E16),"",'2.受験生データ'!E16)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IF(COUNTBLANK('2.受験生データ'!D16),"",'2.受験生データ'!D16)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IF('2.受験生データ'!F16="男",男性１,IF('2.受験生データ'!F16="女",女性１,"男 ・ 女"))</f>
        <v>男 ・ 女</v>
      </c>
      <c r="U13" s="397"/>
      <c r="V13" s="397"/>
      <c r="W13" s="397"/>
      <c r="X13" s="440" t="str">
        <f>IF(COUNTBLANK('2.受験生データ'!G16),"西暦　　年　　月　　日生",CONCATENATE('2.受験生データ'!G16,'2.受験生データ'!H16,'2.受験生データ'!I16,"生"))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732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IF(COUNTIFS('2.受験生データ'!J16,"*推薦*")&gt;0,'2.受験生データ'!E16,"")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IF(COUNTIFS('2.受験生データ'!J16,"*推薦*")&gt;0,'2.受験生データ'!K16,"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IF(COUNTIFS('2.受験生データ'!J16,"*推薦*")&gt;0,'2.受験生データ'!D16,"")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733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616"/>
      <c r="D8" s="616"/>
      <c r="E8" s="616"/>
      <c r="F8" s="615"/>
      <c r="G8" s="615"/>
      <c r="H8" s="615"/>
      <c r="I8" s="6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611" t="s">
        <v>553</v>
      </c>
      <c r="D9" s="388"/>
      <c r="E9" s="389"/>
      <c r="F9" s="612" t="s">
        <v>551</v>
      </c>
      <c r="G9" s="613"/>
      <c r="H9" s="613"/>
      <c r="I9" s="614"/>
      <c r="J9" s="460" t="str">
        <f>IF(COUNTIFS('2.受験生データ'!J17,"*推薦選抜のみ*")&gt;0,"〇","")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IF(COUNTIFS('2.受験生データ'!J17,"*学力選抜のみ*")&gt;0,"〇","")</f>
        <v/>
      </c>
      <c r="K10" s="401"/>
      <c r="L10" s="531"/>
      <c r="M10" s="532"/>
      <c r="N10" s="408" t="str">
        <f>IF(OR(COUNTIFS('2.受験生データ'!K17,"*工*")&gt;0,COUNTIFS('2.受験生データ'!K17,"*化*")&gt;0),'2.受験生データ'!K17&amp;"科","－－－－－－")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IF(OR(COUNTIFS('2.受験生データ'!L17,"*工*")&gt;0,COUNTIFS('2.受験生データ'!L17,"*化*")&gt;0),'2.受験生データ'!L17&amp;"科","－－－－－－")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IF(OR(COUNTIFS('2.受験生データ'!M17,"*工*")&gt;0,COUNTIFS('2.受験生データ'!M17,"*化*")&gt;0),'2.受験生データ'!M17&amp;"科","－－－－－－")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IF(COUNTIFS('2.受験生データ'!J17,"*および*")&gt;0,"〇","")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IF(COUNTBLANK('2.受験生データ'!E17),"",'2.受験生データ'!E17)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IF(COUNTBLANK('2.受験生データ'!D17),"",'2.受験生データ'!D17)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IF('2.受験生データ'!F17="男",男性１,IF('2.受験生データ'!F17="女",女性１,"男 ・ 女"))</f>
        <v>男 ・ 女</v>
      </c>
      <c r="U13" s="397"/>
      <c r="V13" s="397"/>
      <c r="W13" s="397"/>
      <c r="X13" s="440" t="str">
        <f>IF(COUNTBLANK('2.受験生データ'!G17),"西暦　　年　　月　　日生",CONCATENATE('2.受験生データ'!G17,'2.受験生データ'!H17,'2.受験生データ'!I17,"生"))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619">
        <v>1</v>
      </c>
      <c r="G31" s="620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617">
        <v>2</v>
      </c>
      <c r="G32" s="618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617">
        <v>3</v>
      </c>
      <c r="G33" s="618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87"/>
  <sheetViews>
    <sheetView topLeftCell="A345" zoomScaleNormal="100" workbookViewId="0">
      <selection activeCell="C172" sqref="C172"/>
    </sheetView>
  </sheetViews>
  <sheetFormatPr defaultColWidth="9" defaultRowHeight="13.5" x14ac:dyDescent="0.15"/>
  <cols>
    <col min="1" max="1" width="11.625" style="30" customWidth="1"/>
    <col min="2" max="2" width="21.875" style="30" customWidth="1"/>
    <col min="3" max="3" width="34.875" style="30" customWidth="1"/>
    <col min="4" max="4" width="11.125" style="30" customWidth="1"/>
    <col min="5" max="16384" width="9" style="30"/>
  </cols>
  <sheetData>
    <row r="1" spans="1:4" x14ac:dyDescent="0.15">
      <c r="A1" s="30" t="s">
        <v>12</v>
      </c>
      <c r="B1" s="30" t="s">
        <v>39</v>
      </c>
      <c r="C1" s="30" t="s">
        <v>41</v>
      </c>
      <c r="D1" s="30" t="s">
        <v>617</v>
      </c>
    </row>
    <row r="2" spans="1:4" x14ac:dyDescent="0.15">
      <c r="A2" s="30">
        <v>1003</v>
      </c>
      <c r="B2" s="30" t="s">
        <v>618</v>
      </c>
      <c r="C2" s="30" t="s">
        <v>690</v>
      </c>
      <c r="D2" s="30">
        <v>1</v>
      </c>
    </row>
    <row r="3" spans="1:4" x14ac:dyDescent="0.15">
      <c r="A3" s="30">
        <v>1004</v>
      </c>
      <c r="B3" s="30" t="s">
        <v>618</v>
      </c>
      <c r="C3" s="30" t="s">
        <v>692</v>
      </c>
      <c r="D3" s="30">
        <v>1</v>
      </c>
    </row>
    <row r="4" spans="1:4" x14ac:dyDescent="0.15">
      <c r="A4" s="30">
        <v>1005</v>
      </c>
      <c r="B4" s="30" t="s">
        <v>618</v>
      </c>
      <c r="C4" s="30" t="s">
        <v>693</v>
      </c>
      <c r="D4" s="30">
        <v>1</v>
      </c>
    </row>
    <row r="5" spans="1:4" x14ac:dyDescent="0.15">
      <c r="A5" s="30">
        <v>1006</v>
      </c>
      <c r="B5" s="30" t="s">
        <v>618</v>
      </c>
      <c r="C5" s="30" t="s">
        <v>691</v>
      </c>
      <c r="D5" s="30">
        <v>1</v>
      </c>
    </row>
    <row r="6" spans="1:4" x14ac:dyDescent="0.15">
      <c r="A6" s="30">
        <v>2001</v>
      </c>
      <c r="B6" s="30" t="s">
        <v>621</v>
      </c>
      <c r="C6" s="30" t="s">
        <v>302</v>
      </c>
      <c r="D6" s="30">
        <v>2</v>
      </c>
    </row>
    <row r="7" spans="1:4" x14ac:dyDescent="0.15">
      <c r="A7" s="30">
        <v>2002</v>
      </c>
      <c r="B7" s="30" t="s">
        <v>621</v>
      </c>
      <c r="C7" s="30" t="s">
        <v>303</v>
      </c>
      <c r="D7" s="30">
        <v>2</v>
      </c>
    </row>
    <row r="8" spans="1:4" x14ac:dyDescent="0.15">
      <c r="A8" s="30">
        <v>2003</v>
      </c>
      <c r="B8" s="30" t="s">
        <v>621</v>
      </c>
      <c r="C8" s="30" t="s">
        <v>304</v>
      </c>
      <c r="D8" s="30">
        <v>2</v>
      </c>
    </row>
    <row r="9" spans="1:4" x14ac:dyDescent="0.15">
      <c r="A9" s="30">
        <v>2004</v>
      </c>
      <c r="B9" s="30" t="s">
        <v>621</v>
      </c>
      <c r="C9" s="30" t="s">
        <v>305</v>
      </c>
      <c r="D9" s="30">
        <v>2</v>
      </c>
    </row>
    <row r="10" spans="1:4" x14ac:dyDescent="0.15">
      <c r="A10" s="30">
        <v>2005</v>
      </c>
      <c r="B10" s="30" t="s">
        <v>621</v>
      </c>
      <c r="C10" s="30" t="s">
        <v>306</v>
      </c>
      <c r="D10" s="30">
        <v>2</v>
      </c>
    </row>
    <row r="11" spans="1:4" x14ac:dyDescent="0.15">
      <c r="A11" s="30">
        <v>2006</v>
      </c>
      <c r="B11" s="30" t="s">
        <v>621</v>
      </c>
      <c r="C11" s="30" t="s">
        <v>307</v>
      </c>
      <c r="D11" s="30">
        <v>2</v>
      </c>
    </row>
    <row r="12" spans="1:4" x14ac:dyDescent="0.15">
      <c r="A12" s="30">
        <v>2007</v>
      </c>
      <c r="B12" s="30" t="s">
        <v>621</v>
      </c>
      <c r="C12" s="30" t="s">
        <v>308</v>
      </c>
      <c r="D12" s="30">
        <v>2</v>
      </c>
    </row>
    <row r="13" spans="1:4" x14ac:dyDescent="0.15">
      <c r="A13" s="30">
        <v>2101</v>
      </c>
      <c r="B13" s="30" t="s">
        <v>622</v>
      </c>
      <c r="C13" s="30" t="s">
        <v>263</v>
      </c>
      <c r="D13" s="30">
        <v>2</v>
      </c>
    </row>
    <row r="14" spans="1:4" x14ac:dyDescent="0.15">
      <c r="A14" s="30">
        <v>2102</v>
      </c>
      <c r="B14" s="30" t="s">
        <v>622</v>
      </c>
      <c r="C14" s="30" t="s">
        <v>533</v>
      </c>
      <c r="D14" s="30">
        <v>2</v>
      </c>
    </row>
    <row r="15" spans="1:4" x14ac:dyDescent="0.15">
      <c r="A15" s="30">
        <v>2103</v>
      </c>
      <c r="B15" s="30" t="s">
        <v>622</v>
      </c>
      <c r="C15" s="30" t="s">
        <v>264</v>
      </c>
      <c r="D15" s="30">
        <v>2</v>
      </c>
    </row>
    <row r="16" spans="1:4" x14ac:dyDescent="0.15">
      <c r="A16" s="30">
        <v>2104</v>
      </c>
      <c r="B16" s="30" t="s">
        <v>622</v>
      </c>
      <c r="C16" s="30" t="s">
        <v>265</v>
      </c>
      <c r="D16" s="30">
        <v>2</v>
      </c>
    </row>
    <row r="17" spans="1:4" x14ac:dyDescent="0.15">
      <c r="A17" s="30">
        <v>2105</v>
      </c>
      <c r="B17" s="30" t="s">
        <v>622</v>
      </c>
      <c r="C17" s="30" t="s">
        <v>266</v>
      </c>
      <c r="D17" s="30">
        <v>2</v>
      </c>
    </row>
    <row r="18" spans="1:4" x14ac:dyDescent="0.15">
      <c r="A18" s="30">
        <v>2201</v>
      </c>
      <c r="B18" s="30" t="s">
        <v>623</v>
      </c>
      <c r="C18" s="30" t="s">
        <v>248</v>
      </c>
      <c r="D18" s="30">
        <v>2</v>
      </c>
    </row>
    <row r="19" spans="1:4" x14ac:dyDescent="0.15">
      <c r="A19" s="30">
        <v>2202</v>
      </c>
      <c r="B19" s="30" t="s">
        <v>623</v>
      </c>
      <c r="C19" s="30" t="s">
        <v>249</v>
      </c>
      <c r="D19" s="30">
        <v>2</v>
      </c>
    </row>
    <row r="20" spans="1:4" x14ac:dyDescent="0.15">
      <c r="A20" s="30">
        <v>2203</v>
      </c>
      <c r="B20" s="30" t="s">
        <v>623</v>
      </c>
      <c r="C20" s="30" t="s">
        <v>250</v>
      </c>
      <c r="D20" s="30">
        <v>2</v>
      </c>
    </row>
    <row r="21" spans="1:4" x14ac:dyDescent="0.15">
      <c r="A21" s="30">
        <v>2204</v>
      </c>
      <c r="B21" s="30" t="s">
        <v>623</v>
      </c>
      <c r="C21" s="30" t="s">
        <v>251</v>
      </c>
      <c r="D21" s="30">
        <v>2</v>
      </c>
    </row>
    <row r="22" spans="1:4" x14ac:dyDescent="0.15">
      <c r="A22" s="30">
        <v>2208</v>
      </c>
      <c r="B22" s="30" t="s">
        <v>623</v>
      </c>
      <c r="C22" s="30" t="s">
        <v>252</v>
      </c>
      <c r="D22" s="30">
        <v>2</v>
      </c>
    </row>
    <row r="23" spans="1:4" x14ac:dyDescent="0.15">
      <c r="A23" s="30">
        <v>2209</v>
      </c>
      <c r="B23" s="30" t="s">
        <v>623</v>
      </c>
      <c r="C23" s="30" t="s">
        <v>531</v>
      </c>
      <c r="D23" s="30">
        <v>2</v>
      </c>
    </row>
    <row r="24" spans="1:4" x14ac:dyDescent="0.15">
      <c r="A24" s="30">
        <v>2210</v>
      </c>
      <c r="B24" s="30" t="s">
        <v>623</v>
      </c>
      <c r="C24" s="30" t="s">
        <v>576</v>
      </c>
      <c r="D24" s="30">
        <v>2</v>
      </c>
    </row>
    <row r="25" spans="1:4" x14ac:dyDescent="0.15">
      <c r="A25" s="30">
        <v>2302</v>
      </c>
      <c r="B25" s="30" t="s">
        <v>624</v>
      </c>
      <c r="C25" s="30" t="s">
        <v>340</v>
      </c>
      <c r="D25" s="30">
        <v>2</v>
      </c>
    </row>
    <row r="26" spans="1:4" x14ac:dyDescent="0.15">
      <c r="A26" s="30">
        <v>2303</v>
      </c>
      <c r="B26" s="30" t="s">
        <v>624</v>
      </c>
      <c r="C26" s="30" t="s">
        <v>341</v>
      </c>
      <c r="D26" s="30">
        <v>2</v>
      </c>
    </row>
    <row r="27" spans="1:4" x14ac:dyDescent="0.15">
      <c r="A27" s="30">
        <v>2304</v>
      </c>
      <c r="B27" s="30" t="s">
        <v>624</v>
      </c>
      <c r="C27" s="30" t="s">
        <v>342</v>
      </c>
      <c r="D27" s="30">
        <v>2</v>
      </c>
    </row>
    <row r="28" spans="1:4" x14ac:dyDescent="0.15">
      <c r="A28" s="30">
        <v>2305</v>
      </c>
      <c r="B28" s="30" t="s">
        <v>624</v>
      </c>
      <c r="C28" s="30" t="s">
        <v>343</v>
      </c>
      <c r="D28" s="30">
        <v>2</v>
      </c>
    </row>
    <row r="29" spans="1:4" x14ac:dyDescent="0.15">
      <c r="A29" s="30">
        <v>2306</v>
      </c>
      <c r="B29" s="30" t="s">
        <v>624</v>
      </c>
      <c r="C29" s="30" t="s">
        <v>344</v>
      </c>
      <c r="D29" s="30">
        <v>2</v>
      </c>
    </row>
    <row r="30" spans="1:4" x14ac:dyDescent="0.15">
      <c r="A30" s="30">
        <v>2401</v>
      </c>
      <c r="B30" s="30" t="s">
        <v>625</v>
      </c>
      <c r="C30" s="30" t="s">
        <v>159</v>
      </c>
      <c r="D30" s="30">
        <v>2</v>
      </c>
    </row>
    <row r="31" spans="1:4" x14ac:dyDescent="0.15">
      <c r="A31" s="30">
        <v>2402</v>
      </c>
      <c r="B31" s="30" t="s">
        <v>625</v>
      </c>
      <c r="C31" s="30" t="s">
        <v>160</v>
      </c>
      <c r="D31" s="30">
        <v>2</v>
      </c>
    </row>
    <row r="32" spans="1:4" x14ac:dyDescent="0.15">
      <c r="A32" s="30">
        <v>2403</v>
      </c>
      <c r="B32" s="30" t="s">
        <v>625</v>
      </c>
      <c r="C32" s="30" t="s">
        <v>161</v>
      </c>
      <c r="D32" s="30">
        <v>2</v>
      </c>
    </row>
    <row r="33" spans="1:4" x14ac:dyDescent="0.15">
      <c r="A33" s="30">
        <v>2404</v>
      </c>
      <c r="B33" s="30" t="s">
        <v>625</v>
      </c>
      <c r="C33" s="30" t="s">
        <v>162</v>
      </c>
      <c r="D33" s="30">
        <v>2</v>
      </c>
    </row>
    <row r="34" spans="1:4" x14ac:dyDescent="0.15">
      <c r="A34" s="30">
        <v>2405</v>
      </c>
      <c r="B34" s="30" t="s">
        <v>625</v>
      </c>
      <c r="C34" s="30" t="s">
        <v>516</v>
      </c>
      <c r="D34" s="30">
        <v>2</v>
      </c>
    </row>
    <row r="35" spans="1:4" x14ac:dyDescent="0.15">
      <c r="A35" s="30">
        <v>2406</v>
      </c>
      <c r="B35" s="30" t="s">
        <v>625</v>
      </c>
      <c r="C35" s="30" t="s">
        <v>163</v>
      </c>
      <c r="D35" s="30">
        <v>2</v>
      </c>
    </row>
    <row r="36" spans="1:4" x14ac:dyDescent="0.15">
      <c r="A36" s="30">
        <v>2407</v>
      </c>
      <c r="B36" s="30" t="s">
        <v>625</v>
      </c>
      <c r="C36" s="30" t="s">
        <v>517</v>
      </c>
      <c r="D36" s="30">
        <v>2</v>
      </c>
    </row>
    <row r="37" spans="1:4" x14ac:dyDescent="0.15">
      <c r="A37" s="30">
        <v>2408</v>
      </c>
      <c r="B37" s="30" t="s">
        <v>625</v>
      </c>
      <c r="C37" s="30" t="s">
        <v>164</v>
      </c>
      <c r="D37" s="30">
        <v>2</v>
      </c>
    </row>
    <row r="38" spans="1:4" x14ac:dyDescent="0.15">
      <c r="A38" s="30">
        <v>2409</v>
      </c>
      <c r="B38" s="30" t="s">
        <v>625</v>
      </c>
      <c r="C38" s="30" t="s">
        <v>165</v>
      </c>
      <c r="D38" s="30">
        <v>2</v>
      </c>
    </row>
    <row r="39" spans="1:4" x14ac:dyDescent="0.15">
      <c r="A39" s="30">
        <v>2410</v>
      </c>
      <c r="B39" s="30" t="s">
        <v>625</v>
      </c>
      <c r="C39" s="30" t="s">
        <v>166</v>
      </c>
      <c r="D39" s="30">
        <v>2</v>
      </c>
    </row>
    <row r="40" spans="1:4" x14ac:dyDescent="0.15">
      <c r="A40" s="30">
        <v>2411</v>
      </c>
      <c r="B40" s="30" t="s">
        <v>625</v>
      </c>
      <c r="C40" s="30" t="s">
        <v>518</v>
      </c>
      <c r="D40" s="30">
        <v>2</v>
      </c>
    </row>
    <row r="41" spans="1:4" x14ac:dyDescent="0.15">
      <c r="A41" s="30">
        <v>2412</v>
      </c>
      <c r="B41" s="30" t="s">
        <v>625</v>
      </c>
      <c r="C41" s="30" t="s">
        <v>167</v>
      </c>
      <c r="D41" s="30">
        <v>2</v>
      </c>
    </row>
    <row r="42" spans="1:4" x14ac:dyDescent="0.15">
      <c r="A42" s="30">
        <v>2413</v>
      </c>
      <c r="B42" s="30" t="s">
        <v>625</v>
      </c>
      <c r="C42" s="30" t="s">
        <v>519</v>
      </c>
      <c r="D42" s="30">
        <v>2</v>
      </c>
    </row>
    <row r="43" spans="1:4" x14ac:dyDescent="0.15">
      <c r="A43" s="30">
        <v>2414</v>
      </c>
      <c r="B43" s="30" t="s">
        <v>625</v>
      </c>
      <c r="C43" s="30" t="s">
        <v>168</v>
      </c>
      <c r="D43" s="30">
        <v>2</v>
      </c>
    </row>
    <row r="44" spans="1:4" x14ac:dyDescent="0.15">
      <c r="A44" s="30">
        <v>2415</v>
      </c>
      <c r="B44" s="30" t="s">
        <v>625</v>
      </c>
      <c r="C44" s="30" t="s">
        <v>169</v>
      </c>
      <c r="D44" s="30">
        <v>2</v>
      </c>
    </row>
    <row r="45" spans="1:4" x14ac:dyDescent="0.15">
      <c r="A45" s="30">
        <v>2416</v>
      </c>
      <c r="B45" s="30" t="s">
        <v>625</v>
      </c>
      <c r="C45" s="30" t="s">
        <v>170</v>
      </c>
      <c r="D45" s="30">
        <v>2</v>
      </c>
    </row>
    <row r="46" spans="1:4" x14ac:dyDescent="0.15">
      <c r="A46" s="30">
        <v>2417</v>
      </c>
      <c r="B46" s="30" t="s">
        <v>625</v>
      </c>
      <c r="C46" s="30" t="s">
        <v>171</v>
      </c>
      <c r="D46" s="30">
        <v>2</v>
      </c>
    </row>
    <row r="47" spans="1:4" x14ac:dyDescent="0.15">
      <c r="A47" s="30">
        <v>2501</v>
      </c>
      <c r="B47" s="30" t="s">
        <v>626</v>
      </c>
      <c r="C47" s="30" t="s">
        <v>257</v>
      </c>
      <c r="D47" s="30">
        <v>2</v>
      </c>
    </row>
    <row r="48" spans="1:4" x14ac:dyDescent="0.15">
      <c r="A48" s="30">
        <v>2502</v>
      </c>
      <c r="B48" s="30" t="s">
        <v>626</v>
      </c>
      <c r="C48" s="30" t="s">
        <v>258</v>
      </c>
      <c r="D48" s="30">
        <v>2</v>
      </c>
    </row>
    <row r="49" spans="1:4" x14ac:dyDescent="0.15">
      <c r="A49" s="30">
        <v>2503</v>
      </c>
      <c r="B49" s="30" t="s">
        <v>626</v>
      </c>
      <c r="C49" s="30" t="s">
        <v>259</v>
      </c>
      <c r="D49" s="30">
        <v>2</v>
      </c>
    </row>
    <row r="50" spans="1:4" x14ac:dyDescent="0.15">
      <c r="A50" s="30">
        <v>2504</v>
      </c>
      <c r="B50" s="30" t="s">
        <v>626</v>
      </c>
      <c r="C50" s="30" t="s">
        <v>260</v>
      </c>
      <c r="D50" s="30">
        <v>2</v>
      </c>
    </row>
    <row r="51" spans="1:4" x14ac:dyDescent="0.15">
      <c r="A51" s="30">
        <v>2507</v>
      </c>
      <c r="B51" s="30" t="s">
        <v>626</v>
      </c>
      <c r="C51" s="30" t="s">
        <v>261</v>
      </c>
      <c r="D51" s="30">
        <v>2</v>
      </c>
    </row>
    <row r="52" spans="1:4" x14ac:dyDescent="0.15">
      <c r="A52" s="30">
        <v>2508</v>
      </c>
      <c r="B52" s="30" t="s">
        <v>626</v>
      </c>
      <c r="C52" s="30" t="s">
        <v>262</v>
      </c>
      <c r="D52" s="30">
        <v>2</v>
      </c>
    </row>
    <row r="53" spans="1:4" x14ac:dyDescent="0.15">
      <c r="A53" s="30">
        <v>2601</v>
      </c>
      <c r="B53" s="30" t="s">
        <v>627</v>
      </c>
      <c r="C53" s="30" t="s">
        <v>190</v>
      </c>
      <c r="D53" s="30">
        <v>2</v>
      </c>
    </row>
    <row r="54" spans="1:4" x14ac:dyDescent="0.15">
      <c r="A54" s="30">
        <v>2602</v>
      </c>
      <c r="B54" s="30" t="s">
        <v>627</v>
      </c>
      <c r="C54" s="30" t="s">
        <v>191</v>
      </c>
      <c r="D54" s="30">
        <v>2</v>
      </c>
    </row>
    <row r="55" spans="1:4" x14ac:dyDescent="0.15">
      <c r="A55" s="30">
        <v>2603</v>
      </c>
      <c r="B55" s="30" t="s">
        <v>627</v>
      </c>
      <c r="C55" s="30" t="s">
        <v>192</v>
      </c>
      <c r="D55" s="30">
        <v>2</v>
      </c>
    </row>
    <row r="56" spans="1:4" x14ac:dyDescent="0.15">
      <c r="A56" s="30">
        <v>2604</v>
      </c>
      <c r="B56" s="30" t="s">
        <v>627</v>
      </c>
      <c r="C56" s="30" t="s">
        <v>193</v>
      </c>
      <c r="D56" s="30">
        <v>2</v>
      </c>
    </row>
    <row r="57" spans="1:4" x14ac:dyDescent="0.15">
      <c r="A57" s="30">
        <v>2605</v>
      </c>
      <c r="B57" s="30" t="s">
        <v>627</v>
      </c>
      <c r="C57" s="30" t="s">
        <v>194</v>
      </c>
      <c r="D57" s="30">
        <v>2</v>
      </c>
    </row>
    <row r="58" spans="1:4" x14ac:dyDescent="0.15">
      <c r="A58" s="30">
        <v>2606</v>
      </c>
      <c r="B58" s="30" t="s">
        <v>627</v>
      </c>
      <c r="C58" s="30" t="s">
        <v>195</v>
      </c>
      <c r="D58" s="30">
        <v>2</v>
      </c>
    </row>
    <row r="59" spans="1:4" x14ac:dyDescent="0.15">
      <c r="A59" s="30">
        <v>2607</v>
      </c>
      <c r="B59" s="30" t="s">
        <v>627</v>
      </c>
      <c r="C59" s="30" t="s">
        <v>196</v>
      </c>
      <c r="D59" s="30">
        <v>2</v>
      </c>
    </row>
    <row r="60" spans="1:4" x14ac:dyDescent="0.15">
      <c r="A60" s="30">
        <v>2608</v>
      </c>
      <c r="B60" s="30" t="s">
        <v>627</v>
      </c>
      <c r="C60" s="30" t="s">
        <v>197</v>
      </c>
      <c r="D60" s="30">
        <v>2</v>
      </c>
    </row>
    <row r="61" spans="1:4" x14ac:dyDescent="0.15">
      <c r="A61" s="30">
        <v>2609</v>
      </c>
      <c r="B61" s="30" t="s">
        <v>627</v>
      </c>
      <c r="C61" s="30" t="s">
        <v>198</v>
      </c>
      <c r="D61" s="30">
        <v>2</v>
      </c>
    </row>
    <row r="62" spans="1:4" x14ac:dyDescent="0.15">
      <c r="A62" s="30">
        <v>2610</v>
      </c>
      <c r="B62" s="30" t="s">
        <v>627</v>
      </c>
      <c r="C62" s="30" t="s">
        <v>199</v>
      </c>
      <c r="D62" s="30">
        <v>2</v>
      </c>
    </row>
    <row r="63" spans="1:4" x14ac:dyDescent="0.15">
      <c r="A63" s="30">
        <v>2611</v>
      </c>
      <c r="B63" s="30" t="s">
        <v>627</v>
      </c>
      <c r="C63" s="30" t="s">
        <v>200</v>
      </c>
      <c r="D63" s="30">
        <v>2</v>
      </c>
    </row>
    <row r="64" spans="1:4" x14ac:dyDescent="0.15">
      <c r="A64" s="30">
        <v>2801</v>
      </c>
      <c r="B64" s="30" t="s">
        <v>628</v>
      </c>
      <c r="C64" s="30" t="s">
        <v>232</v>
      </c>
      <c r="D64" s="30">
        <v>2</v>
      </c>
    </row>
    <row r="65" spans="1:4" x14ac:dyDescent="0.15">
      <c r="A65" s="30">
        <v>2802</v>
      </c>
      <c r="B65" s="30" t="s">
        <v>628</v>
      </c>
      <c r="C65" s="30" t="s">
        <v>233</v>
      </c>
      <c r="D65" s="30">
        <v>2</v>
      </c>
    </row>
    <row r="66" spans="1:4" x14ac:dyDescent="0.15">
      <c r="A66" s="30">
        <v>2803</v>
      </c>
      <c r="B66" s="30" t="s">
        <v>628</v>
      </c>
      <c r="C66" s="30" t="s">
        <v>234</v>
      </c>
      <c r="D66" s="30">
        <v>2</v>
      </c>
    </row>
    <row r="67" spans="1:4" x14ac:dyDescent="0.15">
      <c r="A67" s="30">
        <v>2804</v>
      </c>
      <c r="B67" s="30" t="s">
        <v>628</v>
      </c>
      <c r="C67" s="30" t="s">
        <v>235</v>
      </c>
      <c r="D67" s="30">
        <v>2</v>
      </c>
    </row>
    <row r="68" spans="1:4" x14ac:dyDescent="0.15">
      <c r="A68" s="30">
        <v>2805</v>
      </c>
      <c r="B68" s="30" t="s">
        <v>628</v>
      </c>
      <c r="C68" s="30" t="s">
        <v>236</v>
      </c>
      <c r="D68" s="30">
        <v>2</v>
      </c>
    </row>
    <row r="69" spans="1:4" x14ac:dyDescent="0.15">
      <c r="A69" s="30">
        <v>2806</v>
      </c>
      <c r="B69" s="30" t="s">
        <v>628</v>
      </c>
      <c r="C69" s="30" t="s">
        <v>237</v>
      </c>
      <c r="D69" s="30">
        <v>2</v>
      </c>
    </row>
    <row r="70" spans="1:4" x14ac:dyDescent="0.15">
      <c r="A70" s="30">
        <v>2807</v>
      </c>
      <c r="B70" s="30" t="s">
        <v>628</v>
      </c>
      <c r="C70" s="30" t="s">
        <v>238</v>
      </c>
      <c r="D70" s="30">
        <v>2</v>
      </c>
    </row>
    <row r="71" spans="1:4" x14ac:dyDescent="0.15">
      <c r="A71" s="30">
        <v>2808</v>
      </c>
      <c r="B71" s="30" t="s">
        <v>628</v>
      </c>
      <c r="C71" s="30" t="s">
        <v>239</v>
      </c>
      <c r="D71" s="30">
        <v>2</v>
      </c>
    </row>
    <row r="72" spans="1:4" x14ac:dyDescent="0.15">
      <c r="A72" s="30">
        <v>2809</v>
      </c>
      <c r="B72" s="30" t="s">
        <v>628</v>
      </c>
      <c r="C72" s="30" t="s">
        <v>529</v>
      </c>
      <c r="D72" s="30">
        <v>2</v>
      </c>
    </row>
    <row r="73" spans="1:4" x14ac:dyDescent="0.15">
      <c r="A73" s="30">
        <v>2810</v>
      </c>
      <c r="B73" s="30" t="s">
        <v>628</v>
      </c>
      <c r="C73" s="30" t="s">
        <v>240</v>
      </c>
      <c r="D73" s="30">
        <v>2</v>
      </c>
    </row>
    <row r="74" spans="1:4" x14ac:dyDescent="0.15">
      <c r="A74" s="30">
        <v>2811</v>
      </c>
      <c r="B74" s="30" t="s">
        <v>628</v>
      </c>
      <c r="C74" s="30" t="s">
        <v>241</v>
      </c>
      <c r="D74" s="30">
        <v>2</v>
      </c>
    </row>
    <row r="75" spans="1:4" x14ac:dyDescent="0.15">
      <c r="A75" s="30">
        <v>2901</v>
      </c>
      <c r="B75" s="30" t="s">
        <v>629</v>
      </c>
      <c r="C75" s="30" t="s">
        <v>267</v>
      </c>
      <c r="D75" s="30">
        <v>2</v>
      </c>
    </row>
    <row r="76" spans="1:4" x14ac:dyDescent="0.15">
      <c r="A76" s="30">
        <v>2902</v>
      </c>
      <c r="B76" s="30" t="s">
        <v>629</v>
      </c>
      <c r="C76" s="30" t="s">
        <v>268</v>
      </c>
      <c r="D76" s="30">
        <v>2</v>
      </c>
    </row>
    <row r="77" spans="1:4" x14ac:dyDescent="0.15">
      <c r="A77" s="30">
        <v>2903</v>
      </c>
      <c r="B77" s="30" t="s">
        <v>629</v>
      </c>
      <c r="C77" s="30" t="s">
        <v>269</v>
      </c>
      <c r="D77" s="30">
        <v>2</v>
      </c>
    </row>
    <row r="78" spans="1:4" x14ac:dyDescent="0.15">
      <c r="A78" s="30">
        <v>2904</v>
      </c>
      <c r="B78" s="30" t="s">
        <v>629</v>
      </c>
      <c r="C78" s="30" t="s">
        <v>270</v>
      </c>
      <c r="D78" s="30">
        <v>2</v>
      </c>
    </row>
    <row r="79" spans="1:4" x14ac:dyDescent="0.15">
      <c r="A79" s="30">
        <v>2905</v>
      </c>
      <c r="B79" s="30" t="s">
        <v>629</v>
      </c>
      <c r="C79" s="30" t="s">
        <v>271</v>
      </c>
      <c r="D79" s="30">
        <v>2</v>
      </c>
    </row>
    <row r="80" spans="1:4" x14ac:dyDescent="0.15">
      <c r="A80" s="30">
        <v>2906</v>
      </c>
      <c r="B80" s="30" t="s">
        <v>629</v>
      </c>
      <c r="C80" s="30" t="s">
        <v>272</v>
      </c>
      <c r="D80" s="30">
        <v>2</v>
      </c>
    </row>
    <row r="81" spans="1:4" x14ac:dyDescent="0.15">
      <c r="A81" s="30">
        <v>2907</v>
      </c>
      <c r="B81" s="30" t="s">
        <v>629</v>
      </c>
      <c r="C81" s="30" t="s">
        <v>273</v>
      </c>
      <c r="D81" s="30">
        <v>2</v>
      </c>
    </row>
    <row r="82" spans="1:4" x14ac:dyDescent="0.15">
      <c r="A82" s="30">
        <v>2908</v>
      </c>
      <c r="B82" s="30" t="s">
        <v>629</v>
      </c>
      <c r="C82" s="30" t="s">
        <v>274</v>
      </c>
      <c r="D82" s="30">
        <v>2</v>
      </c>
    </row>
    <row r="83" spans="1:4" x14ac:dyDescent="0.15">
      <c r="A83" s="30">
        <v>2909</v>
      </c>
      <c r="B83" s="30" t="s">
        <v>629</v>
      </c>
      <c r="C83" s="30" t="s">
        <v>275</v>
      </c>
      <c r="D83" s="30">
        <v>2</v>
      </c>
    </row>
    <row r="84" spans="1:4" x14ac:dyDescent="0.15">
      <c r="A84" s="30">
        <v>2910</v>
      </c>
      <c r="B84" s="30" t="s">
        <v>629</v>
      </c>
      <c r="C84" s="30" t="s">
        <v>276</v>
      </c>
      <c r="D84" s="30">
        <v>2</v>
      </c>
    </row>
    <row r="85" spans="1:4" x14ac:dyDescent="0.15">
      <c r="A85" s="30">
        <v>2911</v>
      </c>
      <c r="B85" s="30" t="s">
        <v>629</v>
      </c>
      <c r="C85" s="30" t="s">
        <v>277</v>
      </c>
      <c r="D85" s="30">
        <v>2</v>
      </c>
    </row>
    <row r="86" spans="1:4" x14ac:dyDescent="0.15">
      <c r="A86" s="30">
        <v>2912</v>
      </c>
      <c r="B86" s="30" t="s">
        <v>629</v>
      </c>
      <c r="C86" s="30" t="s">
        <v>278</v>
      </c>
      <c r="D86" s="30">
        <v>2</v>
      </c>
    </row>
    <row r="87" spans="1:4" x14ac:dyDescent="0.15">
      <c r="A87" s="30">
        <v>2913</v>
      </c>
      <c r="B87" s="30" t="s">
        <v>629</v>
      </c>
      <c r="C87" s="30" t="s">
        <v>279</v>
      </c>
      <c r="D87" s="30">
        <v>2</v>
      </c>
    </row>
    <row r="88" spans="1:4" x14ac:dyDescent="0.15">
      <c r="A88" s="30">
        <v>3004</v>
      </c>
      <c r="B88" s="30" t="s">
        <v>501</v>
      </c>
      <c r="C88" s="30" t="s">
        <v>89</v>
      </c>
      <c r="D88" s="30">
        <v>3</v>
      </c>
    </row>
    <row r="89" spans="1:4" x14ac:dyDescent="0.15">
      <c r="A89" s="30">
        <v>3008</v>
      </c>
      <c r="B89" s="30" t="s">
        <v>501</v>
      </c>
      <c r="C89" s="30" t="s">
        <v>90</v>
      </c>
      <c r="D89" s="30">
        <v>3</v>
      </c>
    </row>
    <row r="90" spans="1:4" x14ac:dyDescent="0.15">
      <c r="A90" s="30">
        <v>3009</v>
      </c>
      <c r="B90" s="30" t="s">
        <v>501</v>
      </c>
      <c r="C90" s="30" t="s">
        <v>91</v>
      </c>
      <c r="D90" s="30">
        <v>3</v>
      </c>
    </row>
    <row r="91" spans="1:4" x14ac:dyDescent="0.15">
      <c r="A91" s="30">
        <v>3012</v>
      </c>
      <c r="B91" s="30" t="s">
        <v>501</v>
      </c>
      <c r="C91" s="30" t="s">
        <v>92</v>
      </c>
      <c r="D91" s="30">
        <v>3</v>
      </c>
    </row>
    <row r="92" spans="1:4" x14ac:dyDescent="0.15">
      <c r="A92" s="30">
        <v>3014</v>
      </c>
      <c r="B92" s="30" t="s">
        <v>501</v>
      </c>
      <c r="C92" s="30" t="s">
        <v>93</v>
      </c>
      <c r="D92" s="30">
        <v>3</v>
      </c>
    </row>
    <row r="93" spans="1:4" x14ac:dyDescent="0.15">
      <c r="A93" s="30">
        <v>3015</v>
      </c>
      <c r="B93" s="30" t="s">
        <v>501</v>
      </c>
      <c r="C93" s="30" t="s">
        <v>94</v>
      </c>
      <c r="D93" s="30">
        <v>3</v>
      </c>
    </row>
    <row r="94" spans="1:4" x14ac:dyDescent="0.15">
      <c r="A94" s="30">
        <v>3016</v>
      </c>
      <c r="B94" s="30" t="s">
        <v>501</v>
      </c>
      <c r="C94" s="30" t="s">
        <v>95</v>
      </c>
      <c r="D94" s="30">
        <v>3</v>
      </c>
    </row>
    <row r="95" spans="1:4" x14ac:dyDescent="0.15">
      <c r="A95" s="30">
        <v>3017</v>
      </c>
      <c r="B95" s="30" t="s">
        <v>501</v>
      </c>
      <c r="C95" s="30" t="s">
        <v>96</v>
      </c>
      <c r="D95" s="30">
        <v>3</v>
      </c>
    </row>
    <row r="96" spans="1:4" x14ac:dyDescent="0.15">
      <c r="A96" s="30">
        <v>3018</v>
      </c>
      <c r="B96" s="30" t="s">
        <v>501</v>
      </c>
      <c r="C96" s="30" t="s">
        <v>97</v>
      </c>
      <c r="D96" s="30">
        <v>3</v>
      </c>
    </row>
    <row r="97" spans="1:4" x14ac:dyDescent="0.15">
      <c r="A97" s="30">
        <v>3019</v>
      </c>
      <c r="B97" s="30" t="s">
        <v>501</v>
      </c>
      <c r="C97" s="30" t="s">
        <v>98</v>
      </c>
      <c r="D97" s="30">
        <v>3</v>
      </c>
    </row>
    <row r="98" spans="1:4" x14ac:dyDescent="0.15">
      <c r="A98" s="30">
        <v>3020</v>
      </c>
      <c r="B98" s="30" t="s">
        <v>501</v>
      </c>
      <c r="C98" s="30" t="s">
        <v>99</v>
      </c>
      <c r="D98" s="30">
        <v>3</v>
      </c>
    </row>
    <row r="99" spans="1:4" x14ac:dyDescent="0.15">
      <c r="A99" s="30">
        <v>3021</v>
      </c>
      <c r="B99" s="30" t="s">
        <v>501</v>
      </c>
      <c r="C99" s="30" t="s">
        <v>100</v>
      </c>
      <c r="D99" s="30">
        <v>3</v>
      </c>
    </row>
    <row r="100" spans="1:4" x14ac:dyDescent="0.15">
      <c r="A100" s="30">
        <v>3022</v>
      </c>
      <c r="B100" s="30" t="s">
        <v>501</v>
      </c>
      <c r="C100" s="30" t="s">
        <v>101</v>
      </c>
      <c r="D100" s="30">
        <v>3</v>
      </c>
    </row>
    <row r="101" spans="1:4" x14ac:dyDescent="0.15">
      <c r="A101" s="30">
        <v>3023</v>
      </c>
      <c r="B101" s="30" t="s">
        <v>501</v>
      </c>
      <c r="C101" s="30" t="s">
        <v>102</v>
      </c>
      <c r="D101" s="30">
        <v>3</v>
      </c>
    </row>
    <row r="102" spans="1:4" x14ac:dyDescent="0.15">
      <c r="A102" s="30">
        <v>3024</v>
      </c>
      <c r="B102" s="30" t="s">
        <v>501</v>
      </c>
      <c r="C102" s="30" t="s">
        <v>103</v>
      </c>
      <c r="D102" s="30">
        <v>3</v>
      </c>
    </row>
    <row r="103" spans="1:4" x14ac:dyDescent="0.15">
      <c r="A103" s="30">
        <v>3025</v>
      </c>
      <c r="B103" s="30" t="s">
        <v>501</v>
      </c>
      <c r="C103" s="30" t="s">
        <v>104</v>
      </c>
      <c r="D103" s="30">
        <v>3</v>
      </c>
    </row>
    <row r="104" spans="1:4" x14ac:dyDescent="0.15">
      <c r="A104" s="30">
        <v>3026</v>
      </c>
      <c r="B104" s="30" t="s">
        <v>501</v>
      </c>
      <c r="C104" s="30" t="s">
        <v>502</v>
      </c>
      <c r="D104" s="30">
        <v>3</v>
      </c>
    </row>
    <row r="105" spans="1:4" x14ac:dyDescent="0.15">
      <c r="A105" s="30">
        <v>3101</v>
      </c>
      <c r="B105" s="30" t="s">
        <v>534</v>
      </c>
      <c r="C105" s="30" t="s">
        <v>280</v>
      </c>
      <c r="D105" s="30">
        <v>3</v>
      </c>
    </row>
    <row r="106" spans="1:4" x14ac:dyDescent="0.15">
      <c r="A106" s="30">
        <v>3102</v>
      </c>
      <c r="B106" s="30" t="s">
        <v>534</v>
      </c>
      <c r="C106" s="30" t="s">
        <v>281</v>
      </c>
      <c r="D106" s="30">
        <v>3</v>
      </c>
    </row>
    <row r="107" spans="1:4" x14ac:dyDescent="0.15">
      <c r="A107" s="30">
        <v>3103</v>
      </c>
      <c r="B107" s="30" t="s">
        <v>534</v>
      </c>
      <c r="C107" s="30" t="s">
        <v>282</v>
      </c>
      <c r="D107" s="30">
        <v>3</v>
      </c>
    </row>
    <row r="108" spans="1:4" x14ac:dyDescent="0.15">
      <c r="A108" s="30">
        <v>3104</v>
      </c>
      <c r="B108" s="30" t="s">
        <v>534</v>
      </c>
      <c r="C108" s="30" t="s">
        <v>283</v>
      </c>
      <c r="D108" s="30">
        <v>3</v>
      </c>
    </row>
    <row r="109" spans="1:4" x14ac:dyDescent="0.15">
      <c r="A109" s="30">
        <v>3105</v>
      </c>
      <c r="B109" s="30" t="s">
        <v>534</v>
      </c>
      <c r="C109" s="30" t="s">
        <v>284</v>
      </c>
      <c r="D109" s="30">
        <v>3</v>
      </c>
    </row>
    <row r="110" spans="1:4" x14ac:dyDescent="0.15">
      <c r="A110" s="30">
        <v>3106</v>
      </c>
      <c r="B110" s="30" t="s">
        <v>534</v>
      </c>
      <c r="C110" s="30" t="s">
        <v>285</v>
      </c>
      <c r="D110" s="30">
        <v>3</v>
      </c>
    </row>
    <row r="111" spans="1:4" x14ac:dyDescent="0.15">
      <c r="A111" s="30">
        <v>3107</v>
      </c>
      <c r="B111" s="30" t="s">
        <v>534</v>
      </c>
      <c r="C111" s="30" t="s">
        <v>286</v>
      </c>
      <c r="D111" s="30">
        <v>3</v>
      </c>
    </row>
    <row r="112" spans="1:4" x14ac:dyDescent="0.15">
      <c r="A112" s="30">
        <v>3108</v>
      </c>
      <c r="B112" s="30" t="s">
        <v>534</v>
      </c>
      <c r="C112" s="30" t="s">
        <v>287</v>
      </c>
      <c r="D112" s="30">
        <v>3</v>
      </c>
    </row>
    <row r="113" spans="1:4" x14ac:dyDescent="0.15">
      <c r="A113" s="30">
        <v>3109</v>
      </c>
      <c r="B113" s="30" t="s">
        <v>534</v>
      </c>
      <c r="C113" s="30" t="s">
        <v>288</v>
      </c>
      <c r="D113" s="30">
        <v>3</v>
      </c>
    </row>
    <row r="114" spans="1:4" x14ac:dyDescent="0.15">
      <c r="A114" s="30">
        <v>3110</v>
      </c>
      <c r="B114" s="30" t="s">
        <v>534</v>
      </c>
      <c r="C114" s="30" t="s">
        <v>289</v>
      </c>
      <c r="D114" s="30">
        <v>3</v>
      </c>
    </row>
    <row r="115" spans="1:4" x14ac:dyDescent="0.15">
      <c r="A115" s="30">
        <v>3111</v>
      </c>
      <c r="B115" s="30" t="s">
        <v>534</v>
      </c>
      <c r="C115" s="30" t="s">
        <v>290</v>
      </c>
      <c r="D115" s="30">
        <v>3</v>
      </c>
    </row>
    <row r="116" spans="1:4" x14ac:dyDescent="0.15">
      <c r="A116" s="30">
        <v>3112</v>
      </c>
      <c r="B116" s="30" t="s">
        <v>534</v>
      </c>
      <c r="C116" s="30" t="s">
        <v>291</v>
      </c>
      <c r="D116" s="30">
        <v>3</v>
      </c>
    </row>
    <row r="117" spans="1:4" x14ac:dyDescent="0.15">
      <c r="A117" s="30">
        <v>3113</v>
      </c>
      <c r="B117" s="30" t="s">
        <v>534</v>
      </c>
      <c r="C117" s="30" t="s">
        <v>292</v>
      </c>
      <c r="D117" s="30">
        <v>3</v>
      </c>
    </row>
    <row r="118" spans="1:4" x14ac:dyDescent="0.15">
      <c r="A118" s="30">
        <v>3114</v>
      </c>
      <c r="B118" s="30" t="s">
        <v>534</v>
      </c>
      <c r="C118" s="30" t="s">
        <v>293</v>
      </c>
      <c r="D118" s="30">
        <v>3</v>
      </c>
    </row>
    <row r="119" spans="1:4" x14ac:dyDescent="0.15">
      <c r="A119" s="30">
        <v>3115</v>
      </c>
      <c r="B119" s="30" t="s">
        <v>534</v>
      </c>
      <c r="C119" s="30" t="s">
        <v>294</v>
      </c>
      <c r="D119" s="30">
        <v>3</v>
      </c>
    </row>
    <row r="120" spans="1:4" x14ac:dyDescent="0.15">
      <c r="A120" s="30">
        <v>3116</v>
      </c>
      <c r="B120" s="30" t="s">
        <v>534</v>
      </c>
      <c r="C120" s="30" t="s">
        <v>295</v>
      </c>
      <c r="D120" s="30">
        <v>3</v>
      </c>
    </row>
    <row r="121" spans="1:4" x14ac:dyDescent="0.15">
      <c r="A121" s="30">
        <v>3117</v>
      </c>
      <c r="B121" s="30" t="s">
        <v>534</v>
      </c>
      <c r="C121" s="30" t="s">
        <v>296</v>
      </c>
      <c r="D121" s="30">
        <v>3</v>
      </c>
    </row>
    <row r="122" spans="1:4" x14ac:dyDescent="0.15">
      <c r="A122" s="30">
        <v>3118</v>
      </c>
      <c r="B122" s="30" t="s">
        <v>534</v>
      </c>
      <c r="C122" s="30" t="s">
        <v>297</v>
      </c>
      <c r="D122" s="30">
        <v>3</v>
      </c>
    </row>
    <row r="123" spans="1:4" x14ac:dyDescent="0.15">
      <c r="A123" s="30">
        <v>3119</v>
      </c>
      <c r="B123" s="30" t="s">
        <v>534</v>
      </c>
      <c r="C123" s="30" t="s">
        <v>298</v>
      </c>
      <c r="D123" s="30">
        <v>3</v>
      </c>
    </row>
    <row r="124" spans="1:4" x14ac:dyDescent="0.15">
      <c r="A124" s="30">
        <v>3121</v>
      </c>
      <c r="B124" s="30" t="s">
        <v>534</v>
      </c>
      <c r="C124" s="30" t="s">
        <v>701</v>
      </c>
      <c r="D124" s="30">
        <v>3</v>
      </c>
    </row>
    <row r="125" spans="1:4" x14ac:dyDescent="0.15">
      <c r="A125" s="30">
        <v>3201</v>
      </c>
      <c r="B125" s="30" t="s">
        <v>500</v>
      </c>
      <c r="C125" s="30" t="s">
        <v>86</v>
      </c>
      <c r="D125" s="30">
        <v>3</v>
      </c>
    </row>
    <row r="126" spans="1:4" x14ac:dyDescent="0.15">
      <c r="A126" s="30">
        <v>3202</v>
      </c>
      <c r="B126" s="30" t="s">
        <v>500</v>
      </c>
      <c r="C126" s="30" t="s">
        <v>87</v>
      </c>
      <c r="D126" s="30">
        <v>3</v>
      </c>
    </row>
    <row r="127" spans="1:4" x14ac:dyDescent="0.15">
      <c r="A127" s="30">
        <v>3203</v>
      </c>
      <c r="B127" s="30" t="s">
        <v>500</v>
      </c>
      <c r="C127" s="30" t="s">
        <v>88</v>
      </c>
      <c r="D127" s="30">
        <v>3</v>
      </c>
    </row>
    <row r="128" spans="1:4" x14ac:dyDescent="0.15">
      <c r="A128" s="30">
        <v>3301</v>
      </c>
      <c r="B128" s="30" t="s">
        <v>504</v>
      </c>
      <c r="C128" s="30" t="s">
        <v>110</v>
      </c>
      <c r="D128" s="30">
        <v>3</v>
      </c>
    </row>
    <row r="129" spans="1:4" x14ac:dyDescent="0.15">
      <c r="A129" s="30">
        <v>3302</v>
      </c>
      <c r="B129" s="30" t="s">
        <v>504</v>
      </c>
      <c r="C129" s="30" t="s">
        <v>111</v>
      </c>
      <c r="D129" s="30">
        <v>3</v>
      </c>
    </row>
    <row r="130" spans="1:4" x14ac:dyDescent="0.15">
      <c r="A130" s="30">
        <v>3303</v>
      </c>
      <c r="B130" s="30" t="s">
        <v>504</v>
      </c>
      <c r="C130" s="30" t="s">
        <v>112</v>
      </c>
      <c r="D130" s="30">
        <v>3</v>
      </c>
    </row>
    <row r="131" spans="1:4" x14ac:dyDescent="0.15">
      <c r="A131" s="30">
        <v>3304</v>
      </c>
      <c r="B131" s="30" t="s">
        <v>504</v>
      </c>
      <c r="C131" s="30" t="s">
        <v>113</v>
      </c>
      <c r="D131" s="30">
        <v>3</v>
      </c>
    </row>
    <row r="132" spans="1:4" x14ac:dyDescent="0.15">
      <c r="A132" s="30">
        <v>3305</v>
      </c>
      <c r="B132" s="30" t="s">
        <v>504</v>
      </c>
      <c r="C132" s="30" t="s">
        <v>114</v>
      </c>
      <c r="D132" s="30">
        <v>3</v>
      </c>
    </row>
    <row r="133" spans="1:4" x14ac:dyDescent="0.15">
      <c r="A133" s="30">
        <v>3306</v>
      </c>
      <c r="B133" s="30" t="s">
        <v>504</v>
      </c>
      <c r="C133" s="30" t="s">
        <v>115</v>
      </c>
      <c r="D133" s="30">
        <v>3</v>
      </c>
    </row>
    <row r="134" spans="1:4" x14ac:dyDescent="0.15">
      <c r="A134" s="30">
        <v>3307</v>
      </c>
      <c r="B134" s="30" t="s">
        <v>504</v>
      </c>
      <c r="C134" s="30" t="s">
        <v>116</v>
      </c>
      <c r="D134" s="30">
        <v>3</v>
      </c>
    </row>
    <row r="135" spans="1:4" x14ac:dyDescent="0.15">
      <c r="A135" s="30">
        <v>3308</v>
      </c>
      <c r="B135" s="30" t="s">
        <v>504</v>
      </c>
      <c r="C135" s="30" t="s">
        <v>117</v>
      </c>
      <c r="D135" s="30">
        <v>3</v>
      </c>
    </row>
    <row r="136" spans="1:4" x14ac:dyDescent="0.15">
      <c r="A136" s="30">
        <v>3401</v>
      </c>
      <c r="B136" s="30" t="s">
        <v>527</v>
      </c>
      <c r="C136" s="30" t="s">
        <v>215</v>
      </c>
      <c r="D136" s="30">
        <v>3</v>
      </c>
    </row>
    <row r="137" spans="1:4" x14ac:dyDescent="0.15">
      <c r="A137" s="30">
        <v>3402</v>
      </c>
      <c r="B137" s="30" t="s">
        <v>527</v>
      </c>
      <c r="C137" s="30" t="s">
        <v>216</v>
      </c>
      <c r="D137" s="30">
        <v>3</v>
      </c>
    </row>
    <row r="138" spans="1:4" x14ac:dyDescent="0.15">
      <c r="A138" s="30">
        <v>3403</v>
      </c>
      <c r="B138" s="30" t="s">
        <v>527</v>
      </c>
      <c r="C138" s="30" t="s">
        <v>217</v>
      </c>
      <c r="D138" s="30">
        <v>3</v>
      </c>
    </row>
    <row r="139" spans="1:4" x14ac:dyDescent="0.15">
      <c r="A139" s="30">
        <v>3404</v>
      </c>
      <c r="B139" s="30" t="s">
        <v>527</v>
      </c>
      <c r="C139" s="30" t="s">
        <v>218</v>
      </c>
      <c r="D139" s="30">
        <v>3</v>
      </c>
    </row>
    <row r="140" spans="1:4" x14ac:dyDescent="0.15">
      <c r="A140" s="30">
        <v>3405</v>
      </c>
      <c r="B140" s="30" t="s">
        <v>527</v>
      </c>
      <c r="C140" s="30" t="s">
        <v>219</v>
      </c>
      <c r="D140" s="30">
        <v>3</v>
      </c>
    </row>
    <row r="141" spans="1:4" x14ac:dyDescent="0.15">
      <c r="A141" s="30">
        <v>3406</v>
      </c>
      <c r="B141" s="30" t="s">
        <v>527</v>
      </c>
      <c r="C141" s="30" t="s">
        <v>220</v>
      </c>
      <c r="D141" s="30">
        <v>3</v>
      </c>
    </row>
    <row r="142" spans="1:4" x14ac:dyDescent="0.15">
      <c r="A142" s="30">
        <v>3407</v>
      </c>
      <c r="B142" s="30" t="s">
        <v>527</v>
      </c>
      <c r="C142" s="30" t="s">
        <v>221</v>
      </c>
      <c r="D142" s="30">
        <v>3</v>
      </c>
    </row>
    <row r="143" spans="1:4" x14ac:dyDescent="0.15">
      <c r="A143" s="30">
        <v>3408</v>
      </c>
      <c r="B143" s="30" t="s">
        <v>527</v>
      </c>
      <c r="C143" s="30" t="s">
        <v>222</v>
      </c>
      <c r="D143" s="30">
        <v>3</v>
      </c>
    </row>
    <row r="144" spans="1:4" x14ac:dyDescent="0.15">
      <c r="A144" s="30">
        <v>3409</v>
      </c>
      <c r="B144" s="30" t="s">
        <v>527</v>
      </c>
      <c r="C144" s="30" t="s">
        <v>223</v>
      </c>
      <c r="D144" s="30">
        <v>3</v>
      </c>
    </row>
    <row r="145" spans="1:4" x14ac:dyDescent="0.15">
      <c r="A145" s="30">
        <v>3410</v>
      </c>
      <c r="B145" s="30" t="s">
        <v>527</v>
      </c>
      <c r="C145" s="30" t="s">
        <v>224</v>
      </c>
      <c r="D145" s="30">
        <v>3</v>
      </c>
    </row>
    <row r="146" spans="1:4" x14ac:dyDescent="0.15">
      <c r="A146" s="30">
        <v>3411</v>
      </c>
      <c r="B146" s="30" t="s">
        <v>527</v>
      </c>
      <c r="C146" s="30" t="s">
        <v>225</v>
      </c>
      <c r="D146" s="30">
        <v>3</v>
      </c>
    </row>
    <row r="147" spans="1:4" x14ac:dyDescent="0.15">
      <c r="A147" s="30">
        <v>3412</v>
      </c>
      <c r="B147" s="30" t="s">
        <v>527</v>
      </c>
      <c r="C147" s="30" t="s">
        <v>226</v>
      </c>
      <c r="D147" s="30">
        <v>3</v>
      </c>
    </row>
    <row r="148" spans="1:4" x14ac:dyDescent="0.15">
      <c r="A148" s="30">
        <v>3501</v>
      </c>
      <c r="B148" s="30" t="s">
        <v>511</v>
      </c>
      <c r="C148" s="30" t="s">
        <v>146</v>
      </c>
      <c r="D148" s="30">
        <v>3</v>
      </c>
    </row>
    <row r="149" spans="1:4" x14ac:dyDescent="0.15">
      <c r="A149" s="30">
        <v>3502</v>
      </c>
      <c r="B149" s="30" t="s">
        <v>511</v>
      </c>
      <c r="C149" s="30" t="s">
        <v>147</v>
      </c>
      <c r="D149" s="30">
        <v>3</v>
      </c>
    </row>
    <row r="150" spans="1:4" x14ac:dyDescent="0.15">
      <c r="A150" s="30">
        <v>3503</v>
      </c>
      <c r="B150" s="30" t="s">
        <v>511</v>
      </c>
      <c r="C150" s="30" t="s">
        <v>148</v>
      </c>
      <c r="D150" s="30">
        <v>3</v>
      </c>
    </row>
    <row r="151" spans="1:4" x14ac:dyDescent="0.15">
      <c r="A151" s="30">
        <v>3504</v>
      </c>
      <c r="B151" s="30" t="s">
        <v>511</v>
      </c>
      <c r="C151" s="30" t="s">
        <v>149</v>
      </c>
      <c r="D151" s="30">
        <v>3</v>
      </c>
    </row>
    <row r="152" spans="1:4" x14ac:dyDescent="0.15">
      <c r="A152" s="30">
        <v>3505</v>
      </c>
      <c r="B152" s="30" t="s">
        <v>511</v>
      </c>
      <c r="C152" s="30" t="s">
        <v>512</v>
      </c>
      <c r="D152" s="30">
        <v>3</v>
      </c>
    </row>
    <row r="153" spans="1:4" x14ac:dyDescent="0.15">
      <c r="A153" s="30">
        <v>3506</v>
      </c>
      <c r="B153" s="30" t="s">
        <v>511</v>
      </c>
      <c r="C153" s="30" t="s">
        <v>150</v>
      </c>
      <c r="D153" s="30">
        <v>3</v>
      </c>
    </row>
    <row r="154" spans="1:4" x14ac:dyDescent="0.15">
      <c r="A154" s="30">
        <v>3507</v>
      </c>
      <c r="B154" s="30" t="s">
        <v>511</v>
      </c>
      <c r="C154" s="30" t="s">
        <v>151</v>
      </c>
      <c r="D154" s="30">
        <v>3</v>
      </c>
    </row>
    <row r="155" spans="1:4" x14ac:dyDescent="0.15">
      <c r="A155" s="30">
        <v>3601</v>
      </c>
      <c r="B155" s="30" t="s">
        <v>513</v>
      </c>
      <c r="C155" s="30" t="s">
        <v>152</v>
      </c>
      <c r="D155" s="30">
        <v>3</v>
      </c>
    </row>
    <row r="156" spans="1:4" x14ac:dyDescent="0.15">
      <c r="A156" s="30">
        <v>3602</v>
      </c>
      <c r="B156" s="30" t="s">
        <v>513</v>
      </c>
      <c r="C156" s="30" t="s">
        <v>153</v>
      </c>
      <c r="D156" s="30">
        <v>3</v>
      </c>
    </row>
    <row r="157" spans="1:4" x14ac:dyDescent="0.15">
      <c r="A157" s="30">
        <v>3603</v>
      </c>
      <c r="B157" s="30" t="s">
        <v>513</v>
      </c>
      <c r="C157" s="30" t="s">
        <v>154</v>
      </c>
      <c r="D157" s="30">
        <v>3</v>
      </c>
    </row>
    <row r="158" spans="1:4" x14ac:dyDescent="0.15">
      <c r="A158" s="30">
        <v>3604</v>
      </c>
      <c r="B158" s="30" t="s">
        <v>741</v>
      </c>
      <c r="C158" s="30" t="s">
        <v>740</v>
      </c>
      <c r="D158" s="30">
        <v>3</v>
      </c>
    </row>
    <row r="159" spans="1:4" x14ac:dyDescent="0.15">
      <c r="A159" s="30">
        <v>4001</v>
      </c>
      <c r="B159" s="30" t="s">
        <v>521</v>
      </c>
      <c r="C159" s="30" t="s">
        <v>176</v>
      </c>
      <c r="D159" s="30">
        <v>4</v>
      </c>
    </row>
    <row r="160" spans="1:4" x14ac:dyDescent="0.15">
      <c r="A160" s="30">
        <v>4002</v>
      </c>
      <c r="B160" s="30" t="s">
        <v>521</v>
      </c>
      <c r="C160" s="30" t="s">
        <v>177</v>
      </c>
      <c r="D160" s="30">
        <v>4</v>
      </c>
    </row>
    <row r="161" spans="1:4" x14ac:dyDescent="0.15">
      <c r="A161" s="30">
        <v>4003</v>
      </c>
      <c r="B161" s="30" t="s">
        <v>521</v>
      </c>
      <c r="C161" s="30" t="s">
        <v>178</v>
      </c>
      <c r="D161" s="30">
        <v>4</v>
      </c>
    </row>
    <row r="162" spans="1:4" x14ac:dyDescent="0.15">
      <c r="A162" s="30">
        <v>4004</v>
      </c>
      <c r="B162" s="30" t="s">
        <v>521</v>
      </c>
      <c r="C162" s="30" t="s">
        <v>179</v>
      </c>
      <c r="D162" s="30">
        <v>4</v>
      </c>
    </row>
    <row r="163" spans="1:4" x14ac:dyDescent="0.15">
      <c r="A163" s="30">
        <v>4005</v>
      </c>
      <c r="B163" s="30" t="s">
        <v>521</v>
      </c>
      <c r="C163" s="30" t="s">
        <v>180</v>
      </c>
      <c r="D163" s="30">
        <v>4</v>
      </c>
    </row>
    <row r="164" spans="1:4" x14ac:dyDescent="0.15">
      <c r="A164" s="30">
        <v>4006</v>
      </c>
      <c r="B164" s="30" t="s">
        <v>521</v>
      </c>
      <c r="C164" s="30" t="s">
        <v>181</v>
      </c>
      <c r="D164" s="30">
        <v>4</v>
      </c>
    </row>
    <row r="165" spans="1:4" x14ac:dyDescent="0.15">
      <c r="A165" s="30">
        <v>4007</v>
      </c>
      <c r="B165" s="30" t="s">
        <v>521</v>
      </c>
      <c r="C165" s="30" t="s">
        <v>182</v>
      </c>
      <c r="D165" s="30">
        <v>4</v>
      </c>
    </row>
    <row r="166" spans="1:4" x14ac:dyDescent="0.15">
      <c r="A166" s="30">
        <v>4008</v>
      </c>
      <c r="B166" s="30" t="s">
        <v>521</v>
      </c>
      <c r="C166" s="30" t="s">
        <v>522</v>
      </c>
      <c r="D166" s="30">
        <v>4</v>
      </c>
    </row>
    <row r="167" spans="1:4" x14ac:dyDescent="0.15">
      <c r="A167" s="30">
        <v>4101</v>
      </c>
      <c r="B167" s="30" t="s">
        <v>530</v>
      </c>
      <c r="C167" s="30" t="s">
        <v>700</v>
      </c>
      <c r="D167" s="30">
        <v>4</v>
      </c>
    </row>
    <row r="168" spans="1:4" x14ac:dyDescent="0.15">
      <c r="A168" s="30">
        <v>4102</v>
      </c>
      <c r="B168" s="30" t="s">
        <v>530</v>
      </c>
      <c r="C168" s="30" t="s">
        <v>242</v>
      </c>
      <c r="D168" s="30">
        <v>4</v>
      </c>
    </row>
    <row r="169" spans="1:4" x14ac:dyDescent="0.15">
      <c r="A169" s="30">
        <v>4103</v>
      </c>
      <c r="B169" s="30" t="s">
        <v>530</v>
      </c>
      <c r="C169" s="30" t="s">
        <v>243</v>
      </c>
      <c r="D169" s="30">
        <v>4</v>
      </c>
    </row>
    <row r="170" spans="1:4" x14ac:dyDescent="0.15">
      <c r="A170" s="30">
        <v>4104</v>
      </c>
      <c r="B170" s="30" t="s">
        <v>530</v>
      </c>
      <c r="C170" s="30" t="s">
        <v>244</v>
      </c>
      <c r="D170" s="30">
        <v>4</v>
      </c>
    </row>
    <row r="171" spans="1:4" x14ac:dyDescent="0.15">
      <c r="A171" s="30">
        <v>4105</v>
      </c>
      <c r="B171" s="30" t="s">
        <v>530</v>
      </c>
      <c r="C171" s="30" t="s">
        <v>245</v>
      </c>
      <c r="D171" s="30">
        <v>4</v>
      </c>
    </row>
    <row r="172" spans="1:4" x14ac:dyDescent="0.15">
      <c r="A172" s="30">
        <v>4106</v>
      </c>
      <c r="B172" s="30" t="s">
        <v>530</v>
      </c>
      <c r="C172" s="30" t="s">
        <v>246</v>
      </c>
      <c r="D172" s="30">
        <v>4</v>
      </c>
    </row>
    <row r="173" spans="1:4" x14ac:dyDescent="0.15">
      <c r="A173" s="30">
        <v>4107</v>
      </c>
      <c r="B173" s="30" t="s">
        <v>530</v>
      </c>
      <c r="C173" s="30" t="s">
        <v>247</v>
      </c>
      <c r="D173" s="30">
        <v>4</v>
      </c>
    </row>
    <row r="174" spans="1:4" x14ac:dyDescent="0.15">
      <c r="A174" s="30">
        <v>4201</v>
      </c>
      <c r="B174" s="30" t="s">
        <v>694</v>
      </c>
      <c r="C174" s="30" t="s">
        <v>695</v>
      </c>
      <c r="D174" s="30">
        <v>4</v>
      </c>
    </row>
    <row r="175" spans="1:4" x14ac:dyDescent="0.15">
      <c r="A175" s="30">
        <v>4204</v>
      </c>
      <c r="B175" s="30" t="s">
        <v>694</v>
      </c>
      <c r="C175" s="30" t="s">
        <v>696</v>
      </c>
      <c r="D175" s="30">
        <v>4</v>
      </c>
    </row>
    <row r="176" spans="1:4" x14ac:dyDescent="0.15">
      <c r="A176" s="30">
        <v>4205</v>
      </c>
      <c r="B176" s="30" t="s">
        <v>694</v>
      </c>
      <c r="C176" s="30" t="s">
        <v>697</v>
      </c>
      <c r="D176" s="30">
        <v>4</v>
      </c>
    </row>
    <row r="177" spans="1:4" x14ac:dyDescent="0.15">
      <c r="A177" s="30">
        <v>4206</v>
      </c>
      <c r="B177" s="30" t="s">
        <v>694</v>
      </c>
      <c r="C177" s="30" t="s">
        <v>698</v>
      </c>
      <c r="D177" s="30">
        <v>4</v>
      </c>
    </row>
    <row r="178" spans="1:4" x14ac:dyDescent="0.15">
      <c r="A178" s="30">
        <v>4207</v>
      </c>
      <c r="B178" s="30" t="s">
        <v>694</v>
      </c>
      <c r="C178" s="30" t="s">
        <v>699</v>
      </c>
      <c r="D178" s="30">
        <v>4</v>
      </c>
    </row>
    <row r="179" spans="1:4" x14ac:dyDescent="0.15">
      <c r="A179" s="30">
        <v>5001</v>
      </c>
      <c r="B179" s="30" t="s">
        <v>495</v>
      </c>
      <c r="C179" s="30" t="s">
        <v>64</v>
      </c>
      <c r="D179" s="30">
        <v>5</v>
      </c>
    </row>
    <row r="180" spans="1:4" x14ac:dyDescent="0.15">
      <c r="A180" s="30">
        <v>5002</v>
      </c>
      <c r="B180" s="30" t="s">
        <v>495</v>
      </c>
      <c r="C180" s="30" t="s">
        <v>496</v>
      </c>
      <c r="D180" s="30">
        <v>5</v>
      </c>
    </row>
    <row r="181" spans="1:4" x14ac:dyDescent="0.15">
      <c r="A181" s="30">
        <v>5003</v>
      </c>
      <c r="B181" s="30" t="s">
        <v>495</v>
      </c>
      <c r="C181" s="30" t="s">
        <v>65</v>
      </c>
      <c r="D181" s="30">
        <v>5</v>
      </c>
    </row>
    <row r="182" spans="1:4" x14ac:dyDescent="0.15">
      <c r="A182" s="30">
        <v>5004</v>
      </c>
      <c r="B182" s="30" t="s">
        <v>495</v>
      </c>
      <c r="C182" s="30" t="s">
        <v>66</v>
      </c>
      <c r="D182" s="30">
        <v>5</v>
      </c>
    </row>
    <row r="183" spans="1:4" x14ac:dyDescent="0.15">
      <c r="A183" s="30">
        <v>5005</v>
      </c>
      <c r="B183" s="30" t="s">
        <v>495</v>
      </c>
      <c r="C183" s="30" t="s">
        <v>67</v>
      </c>
      <c r="D183" s="30">
        <v>5</v>
      </c>
    </row>
    <row r="184" spans="1:4" x14ac:dyDescent="0.15">
      <c r="A184" s="30">
        <v>5006</v>
      </c>
      <c r="B184" s="30" t="s">
        <v>495</v>
      </c>
      <c r="C184" s="30" t="s">
        <v>68</v>
      </c>
      <c r="D184" s="30">
        <v>5</v>
      </c>
    </row>
    <row r="185" spans="1:4" x14ac:dyDescent="0.15">
      <c r="A185" s="30">
        <v>5007</v>
      </c>
      <c r="B185" s="30" t="s">
        <v>495</v>
      </c>
      <c r="C185" s="30" t="s">
        <v>69</v>
      </c>
      <c r="D185" s="30">
        <v>5</v>
      </c>
    </row>
    <row r="186" spans="1:4" x14ac:dyDescent="0.15">
      <c r="A186" s="30">
        <v>5008</v>
      </c>
      <c r="B186" s="30" t="s">
        <v>495</v>
      </c>
      <c r="C186" s="30" t="s">
        <v>70</v>
      </c>
      <c r="D186" s="30">
        <v>5</v>
      </c>
    </row>
    <row r="187" spans="1:4" x14ac:dyDescent="0.15">
      <c r="A187" s="30">
        <v>5009</v>
      </c>
      <c r="B187" s="30" t="s">
        <v>495</v>
      </c>
      <c r="C187" s="30" t="s">
        <v>71</v>
      </c>
      <c r="D187" s="30">
        <v>5</v>
      </c>
    </row>
    <row r="188" spans="1:4" x14ac:dyDescent="0.15">
      <c r="A188" s="30">
        <v>5010</v>
      </c>
      <c r="B188" s="30" t="s">
        <v>495</v>
      </c>
      <c r="C188" s="30" t="s">
        <v>72</v>
      </c>
      <c r="D188" s="30">
        <v>5</v>
      </c>
    </row>
    <row r="189" spans="1:4" x14ac:dyDescent="0.15">
      <c r="A189" s="30">
        <v>5011</v>
      </c>
      <c r="B189" s="30" t="s">
        <v>495</v>
      </c>
      <c r="C189" s="30" t="s">
        <v>73</v>
      </c>
      <c r="D189" s="30">
        <v>5</v>
      </c>
    </row>
    <row r="190" spans="1:4" x14ac:dyDescent="0.15">
      <c r="A190" s="30">
        <v>5012</v>
      </c>
      <c r="B190" s="30" t="s">
        <v>495</v>
      </c>
      <c r="C190" s="30" t="s">
        <v>74</v>
      </c>
      <c r="D190" s="30">
        <v>5</v>
      </c>
    </row>
    <row r="191" spans="1:4" x14ac:dyDescent="0.15">
      <c r="A191" s="30">
        <v>5013</v>
      </c>
      <c r="B191" s="30" t="s">
        <v>495</v>
      </c>
      <c r="C191" s="30" t="s">
        <v>75</v>
      </c>
      <c r="D191" s="30">
        <v>5</v>
      </c>
    </row>
    <row r="192" spans="1:4" x14ac:dyDescent="0.15">
      <c r="A192" s="30">
        <v>5101</v>
      </c>
      <c r="B192" s="30" t="s">
        <v>507</v>
      </c>
      <c r="C192" s="30" t="s">
        <v>124</v>
      </c>
      <c r="D192" s="30">
        <v>5</v>
      </c>
    </row>
    <row r="193" spans="1:4" x14ac:dyDescent="0.15">
      <c r="A193" s="30">
        <v>5102</v>
      </c>
      <c r="B193" s="30" t="s">
        <v>507</v>
      </c>
      <c r="C193" s="30" t="s">
        <v>125</v>
      </c>
      <c r="D193" s="30">
        <v>5</v>
      </c>
    </row>
    <row r="194" spans="1:4" x14ac:dyDescent="0.15">
      <c r="A194" s="30">
        <v>5103</v>
      </c>
      <c r="B194" s="30" t="s">
        <v>507</v>
      </c>
      <c r="C194" s="30" t="s">
        <v>126</v>
      </c>
      <c r="D194" s="30">
        <v>5</v>
      </c>
    </row>
    <row r="195" spans="1:4" x14ac:dyDescent="0.15">
      <c r="A195" s="30">
        <v>5104</v>
      </c>
      <c r="B195" s="30" t="s">
        <v>507</v>
      </c>
      <c r="C195" s="30" t="s">
        <v>127</v>
      </c>
      <c r="D195" s="30">
        <v>5</v>
      </c>
    </row>
    <row r="196" spans="1:4" x14ac:dyDescent="0.15">
      <c r="A196" s="30">
        <v>5105</v>
      </c>
      <c r="B196" s="30" t="s">
        <v>507</v>
      </c>
      <c r="C196" s="30" t="s">
        <v>128</v>
      </c>
      <c r="D196" s="30">
        <v>5</v>
      </c>
    </row>
    <row r="197" spans="1:4" x14ac:dyDescent="0.15">
      <c r="A197" s="30">
        <v>5106</v>
      </c>
      <c r="B197" s="30" t="s">
        <v>507</v>
      </c>
      <c r="C197" s="30" t="s">
        <v>129</v>
      </c>
      <c r="D197" s="30">
        <v>5</v>
      </c>
    </row>
    <row r="198" spans="1:4" x14ac:dyDescent="0.15">
      <c r="A198" s="30">
        <v>5107</v>
      </c>
      <c r="B198" s="30" t="s">
        <v>507</v>
      </c>
      <c r="C198" s="30" t="s">
        <v>130</v>
      </c>
      <c r="D198" s="30">
        <v>5</v>
      </c>
    </row>
    <row r="199" spans="1:4" x14ac:dyDescent="0.15">
      <c r="A199" s="30">
        <v>5108</v>
      </c>
      <c r="B199" s="30" t="s">
        <v>507</v>
      </c>
      <c r="C199" s="30" t="s">
        <v>131</v>
      </c>
      <c r="D199" s="30">
        <v>5</v>
      </c>
    </row>
    <row r="200" spans="1:4" x14ac:dyDescent="0.15">
      <c r="A200" s="30">
        <v>5109</v>
      </c>
      <c r="B200" s="30" t="s">
        <v>507</v>
      </c>
      <c r="C200" s="30" t="s">
        <v>132</v>
      </c>
      <c r="D200" s="30">
        <v>5</v>
      </c>
    </row>
    <row r="201" spans="1:4" x14ac:dyDescent="0.15">
      <c r="A201" s="30">
        <v>5110</v>
      </c>
      <c r="B201" s="30" t="s">
        <v>507</v>
      </c>
      <c r="C201" s="30" t="s">
        <v>133</v>
      </c>
      <c r="D201" s="30">
        <v>5</v>
      </c>
    </row>
    <row r="202" spans="1:4" x14ac:dyDescent="0.15">
      <c r="A202" s="30">
        <v>5111</v>
      </c>
      <c r="B202" s="30" t="s">
        <v>507</v>
      </c>
      <c r="C202" s="30" t="s">
        <v>134</v>
      </c>
      <c r="D202" s="30">
        <v>5</v>
      </c>
    </row>
    <row r="203" spans="1:4" x14ac:dyDescent="0.15">
      <c r="A203" s="30">
        <v>5112</v>
      </c>
      <c r="B203" s="30" t="s">
        <v>507</v>
      </c>
      <c r="C203" s="30" t="s">
        <v>135</v>
      </c>
      <c r="D203" s="30">
        <v>5</v>
      </c>
    </row>
    <row r="204" spans="1:4" x14ac:dyDescent="0.15">
      <c r="A204" s="30">
        <v>5201</v>
      </c>
      <c r="B204" s="30" t="s">
        <v>535</v>
      </c>
      <c r="C204" s="30" t="s">
        <v>299</v>
      </c>
      <c r="D204" s="30">
        <v>5</v>
      </c>
    </row>
    <row r="205" spans="1:4" x14ac:dyDescent="0.15">
      <c r="A205" s="30">
        <v>5202</v>
      </c>
      <c r="B205" s="30" t="s">
        <v>535</v>
      </c>
      <c r="C205" s="30" t="s">
        <v>300</v>
      </c>
      <c r="D205" s="30">
        <v>5</v>
      </c>
    </row>
    <row r="206" spans="1:4" x14ac:dyDescent="0.15">
      <c r="A206" s="30">
        <v>5203</v>
      </c>
      <c r="B206" s="30" t="s">
        <v>535</v>
      </c>
      <c r="C206" s="30" t="s">
        <v>301</v>
      </c>
      <c r="D206" s="30">
        <v>5</v>
      </c>
    </row>
    <row r="207" spans="1:4" x14ac:dyDescent="0.15">
      <c r="A207" s="30">
        <v>5804</v>
      </c>
      <c r="B207" s="30" t="s">
        <v>535</v>
      </c>
      <c r="C207" s="30" t="s">
        <v>705</v>
      </c>
      <c r="D207" s="30">
        <v>5</v>
      </c>
    </row>
    <row r="208" spans="1:4" x14ac:dyDescent="0.15">
      <c r="A208" s="30">
        <v>5301</v>
      </c>
      <c r="B208" s="30" t="s">
        <v>539</v>
      </c>
      <c r="C208" s="30" t="s">
        <v>347</v>
      </c>
      <c r="D208" s="30">
        <v>5</v>
      </c>
    </row>
    <row r="209" spans="1:4" x14ac:dyDescent="0.15">
      <c r="A209" s="30">
        <v>5302</v>
      </c>
      <c r="B209" s="30" t="s">
        <v>539</v>
      </c>
      <c r="C209" s="30" t="s">
        <v>348</v>
      </c>
      <c r="D209" s="30">
        <v>5</v>
      </c>
    </row>
    <row r="210" spans="1:4" x14ac:dyDescent="0.15">
      <c r="A210" s="30">
        <v>5304</v>
      </c>
      <c r="B210" s="30" t="s">
        <v>539</v>
      </c>
      <c r="C210" s="30" t="s">
        <v>349</v>
      </c>
      <c r="D210" s="30">
        <v>5</v>
      </c>
    </row>
    <row r="211" spans="1:4" x14ac:dyDescent="0.15">
      <c r="A211" s="30">
        <v>5305</v>
      </c>
      <c r="B211" s="30" t="s">
        <v>539</v>
      </c>
      <c r="C211" s="30" t="s">
        <v>350</v>
      </c>
      <c r="D211" s="30">
        <v>5</v>
      </c>
    </row>
    <row r="212" spans="1:4" x14ac:dyDescent="0.15">
      <c r="A212" s="30">
        <v>5306</v>
      </c>
      <c r="B212" s="30" t="s">
        <v>539</v>
      </c>
      <c r="C212" s="30" t="s">
        <v>351</v>
      </c>
      <c r="D212" s="30">
        <v>5</v>
      </c>
    </row>
    <row r="213" spans="1:4" x14ac:dyDescent="0.15">
      <c r="A213" s="30">
        <v>5307</v>
      </c>
      <c r="B213" s="30" t="s">
        <v>539</v>
      </c>
      <c r="C213" s="30" t="s">
        <v>352</v>
      </c>
      <c r="D213" s="30">
        <v>5</v>
      </c>
    </row>
    <row r="214" spans="1:4" x14ac:dyDescent="0.15">
      <c r="A214" s="30">
        <v>5701</v>
      </c>
      <c r="B214" s="30" t="s">
        <v>539</v>
      </c>
      <c r="C214" s="30" t="s">
        <v>353</v>
      </c>
      <c r="D214" s="30">
        <v>5</v>
      </c>
    </row>
    <row r="215" spans="1:4" x14ac:dyDescent="0.15">
      <c r="A215" s="30">
        <v>5401</v>
      </c>
      <c r="B215" s="30" t="s">
        <v>526</v>
      </c>
      <c r="C215" s="30" t="s">
        <v>209</v>
      </c>
      <c r="D215" s="30">
        <v>5</v>
      </c>
    </row>
    <row r="216" spans="1:4" x14ac:dyDescent="0.15">
      <c r="A216" s="30">
        <v>5402</v>
      </c>
      <c r="B216" s="30" t="s">
        <v>526</v>
      </c>
      <c r="C216" s="30" t="s">
        <v>210</v>
      </c>
      <c r="D216" s="30">
        <v>5</v>
      </c>
    </row>
    <row r="217" spans="1:4" x14ac:dyDescent="0.15">
      <c r="A217" s="30">
        <v>5403</v>
      </c>
      <c r="B217" s="30" t="s">
        <v>526</v>
      </c>
      <c r="C217" s="30" t="s">
        <v>211</v>
      </c>
      <c r="D217" s="30">
        <v>5</v>
      </c>
    </row>
    <row r="218" spans="1:4" x14ac:dyDescent="0.15">
      <c r="A218" s="30">
        <v>5404</v>
      </c>
      <c r="B218" s="30" t="s">
        <v>526</v>
      </c>
      <c r="C218" s="30" t="s">
        <v>212</v>
      </c>
      <c r="D218" s="30">
        <v>5</v>
      </c>
    </row>
    <row r="219" spans="1:4" x14ac:dyDescent="0.15">
      <c r="A219" s="30">
        <v>5405</v>
      </c>
      <c r="B219" s="30" t="s">
        <v>526</v>
      </c>
      <c r="C219" s="30" t="s">
        <v>213</v>
      </c>
      <c r="D219" s="30">
        <v>5</v>
      </c>
    </row>
    <row r="220" spans="1:4" x14ac:dyDescent="0.15">
      <c r="A220" s="30">
        <v>5406</v>
      </c>
      <c r="B220" s="30" t="s">
        <v>526</v>
      </c>
      <c r="C220" s="30" t="s">
        <v>214</v>
      </c>
      <c r="D220" s="30">
        <v>5</v>
      </c>
    </row>
    <row r="221" spans="1:4" x14ac:dyDescent="0.15">
      <c r="A221" s="30">
        <v>5501</v>
      </c>
      <c r="B221" s="30" t="s">
        <v>506</v>
      </c>
      <c r="C221" s="30" t="s">
        <v>120</v>
      </c>
      <c r="D221" s="30">
        <v>5</v>
      </c>
    </row>
    <row r="222" spans="1:4" x14ac:dyDescent="0.15">
      <c r="A222" s="30">
        <v>5502</v>
      </c>
      <c r="B222" s="30" t="s">
        <v>506</v>
      </c>
      <c r="C222" s="30" t="s">
        <v>121</v>
      </c>
      <c r="D222" s="30">
        <v>5</v>
      </c>
    </row>
    <row r="223" spans="1:4" x14ac:dyDescent="0.15">
      <c r="A223" s="30">
        <v>5503</v>
      </c>
      <c r="B223" s="30" t="s">
        <v>506</v>
      </c>
      <c r="C223" s="30" t="s">
        <v>122</v>
      </c>
      <c r="D223" s="30">
        <v>5</v>
      </c>
    </row>
    <row r="224" spans="1:4" x14ac:dyDescent="0.15">
      <c r="A224" s="30">
        <v>5505</v>
      </c>
      <c r="B224" s="30" t="s">
        <v>506</v>
      </c>
      <c r="C224" s="30" t="s">
        <v>123</v>
      </c>
      <c r="D224" s="30">
        <v>5</v>
      </c>
    </row>
    <row r="225" spans="1:4" x14ac:dyDescent="0.15">
      <c r="A225" s="30">
        <v>5601</v>
      </c>
      <c r="B225" s="30" t="s">
        <v>509</v>
      </c>
      <c r="C225" s="30" t="s">
        <v>140</v>
      </c>
      <c r="D225" s="30">
        <v>5</v>
      </c>
    </row>
    <row r="226" spans="1:4" x14ac:dyDescent="0.15">
      <c r="A226" s="30">
        <v>5602</v>
      </c>
      <c r="B226" s="30" t="s">
        <v>509</v>
      </c>
      <c r="C226" s="30" t="s">
        <v>141</v>
      </c>
      <c r="D226" s="30">
        <v>5</v>
      </c>
    </row>
    <row r="227" spans="1:4" x14ac:dyDescent="0.15">
      <c r="A227" s="30">
        <v>5603</v>
      </c>
      <c r="B227" s="30" t="s">
        <v>509</v>
      </c>
      <c r="C227" s="30" t="s">
        <v>142</v>
      </c>
      <c r="D227" s="30">
        <v>5</v>
      </c>
    </row>
    <row r="228" spans="1:4" x14ac:dyDescent="0.15">
      <c r="A228" s="30">
        <v>5604</v>
      </c>
      <c r="B228" s="30" t="s">
        <v>509</v>
      </c>
      <c r="C228" s="30" t="s">
        <v>143</v>
      </c>
      <c r="D228" s="30">
        <v>5</v>
      </c>
    </row>
    <row r="229" spans="1:4" x14ac:dyDescent="0.15">
      <c r="A229" s="30">
        <v>5711</v>
      </c>
      <c r="B229" s="30" t="s">
        <v>510</v>
      </c>
      <c r="C229" s="30" t="s">
        <v>144</v>
      </c>
      <c r="D229" s="30">
        <v>5</v>
      </c>
    </row>
    <row r="230" spans="1:4" x14ac:dyDescent="0.15">
      <c r="A230" s="30">
        <v>5714</v>
      </c>
      <c r="B230" s="30" t="s">
        <v>510</v>
      </c>
      <c r="C230" s="30" t="s">
        <v>145</v>
      </c>
      <c r="D230" s="30">
        <v>5</v>
      </c>
    </row>
    <row r="231" spans="1:4" x14ac:dyDescent="0.15">
      <c r="A231" s="30">
        <v>5717</v>
      </c>
      <c r="B231" s="30" t="s">
        <v>510</v>
      </c>
      <c r="C231" s="30" t="s">
        <v>707</v>
      </c>
      <c r="D231" s="30">
        <v>5</v>
      </c>
    </row>
    <row r="232" spans="1:4" x14ac:dyDescent="0.15">
      <c r="A232" s="30">
        <v>5801</v>
      </c>
      <c r="B232" s="30" t="s">
        <v>525</v>
      </c>
      <c r="C232" s="30" t="s">
        <v>206</v>
      </c>
      <c r="D232" s="30">
        <v>5</v>
      </c>
    </row>
    <row r="233" spans="1:4" x14ac:dyDescent="0.15">
      <c r="A233" s="30">
        <v>5802</v>
      </c>
      <c r="B233" s="30" t="s">
        <v>525</v>
      </c>
      <c r="C233" s="30" t="s">
        <v>207</v>
      </c>
      <c r="D233" s="30">
        <v>5</v>
      </c>
    </row>
    <row r="234" spans="1:4" x14ac:dyDescent="0.15">
      <c r="A234" s="30">
        <v>5803</v>
      </c>
      <c r="B234" s="30" t="s">
        <v>525</v>
      </c>
      <c r="C234" s="30" t="s">
        <v>208</v>
      </c>
      <c r="D234" s="30">
        <v>5</v>
      </c>
    </row>
    <row r="235" spans="1:4" x14ac:dyDescent="0.15">
      <c r="A235" s="30">
        <v>5901</v>
      </c>
      <c r="B235" s="30" t="s">
        <v>508</v>
      </c>
      <c r="C235" s="30" t="s">
        <v>136</v>
      </c>
      <c r="D235" s="30">
        <v>5</v>
      </c>
    </row>
    <row r="236" spans="1:4" x14ac:dyDescent="0.15">
      <c r="A236" s="30">
        <v>5902</v>
      </c>
      <c r="B236" s="30" t="s">
        <v>508</v>
      </c>
      <c r="C236" s="30" t="s">
        <v>137</v>
      </c>
      <c r="D236" s="30">
        <v>5</v>
      </c>
    </row>
    <row r="237" spans="1:4" x14ac:dyDescent="0.15">
      <c r="A237" s="30">
        <v>5903</v>
      </c>
      <c r="B237" s="30" t="s">
        <v>508</v>
      </c>
      <c r="C237" s="30" t="s">
        <v>138</v>
      </c>
      <c r="D237" s="30">
        <v>5</v>
      </c>
    </row>
    <row r="238" spans="1:4" x14ac:dyDescent="0.15">
      <c r="A238" s="30">
        <v>5904</v>
      </c>
      <c r="B238" s="30" t="s">
        <v>508</v>
      </c>
      <c r="C238" s="30" t="s">
        <v>139</v>
      </c>
      <c r="D238" s="30">
        <v>5</v>
      </c>
    </row>
    <row r="239" spans="1:4" x14ac:dyDescent="0.15">
      <c r="A239" s="30">
        <v>6001</v>
      </c>
      <c r="B239" s="30" t="s">
        <v>536</v>
      </c>
      <c r="C239" s="30" t="s">
        <v>309</v>
      </c>
      <c r="D239" s="30">
        <v>6</v>
      </c>
    </row>
    <row r="240" spans="1:4" x14ac:dyDescent="0.15">
      <c r="A240" s="30">
        <v>6002</v>
      </c>
      <c r="B240" s="30" t="s">
        <v>536</v>
      </c>
      <c r="C240" s="30" t="s">
        <v>310</v>
      </c>
      <c r="D240" s="30">
        <v>6</v>
      </c>
    </row>
    <row r="241" spans="1:4" x14ac:dyDescent="0.15">
      <c r="A241" s="30">
        <v>6003</v>
      </c>
      <c r="B241" s="30" t="s">
        <v>536</v>
      </c>
      <c r="C241" s="30" t="s">
        <v>311</v>
      </c>
      <c r="D241" s="30">
        <v>6</v>
      </c>
    </row>
    <row r="242" spans="1:4" x14ac:dyDescent="0.15">
      <c r="A242" s="30">
        <v>6004</v>
      </c>
      <c r="B242" s="30" t="s">
        <v>536</v>
      </c>
      <c r="C242" s="30" t="s">
        <v>312</v>
      </c>
      <c r="D242" s="30">
        <v>6</v>
      </c>
    </row>
    <row r="243" spans="1:4" x14ac:dyDescent="0.15">
      <c r="A243" s="30">
        <v>6006</v>
      </c>
      <c r="B243" s="30" t="s">
        <v>536</v>
      </c>
      <c r="C243" s="30" t="s">
        <v>313</v>
      </c>
      <c r="D243" s="30">
        <v>6</v>
      </c>
    </row>
    <row r="244" spans="1:4" x14ac:dyDescent="0.15">
      <c r="A244" s="30">
        <v>6007</v>
      </c>
      <c r="B244" s="30" t="s">
        <v>536</v>
      </c>
      <c r="C244" s="30" t="s">
        <v>314</v>
      </c>
      <c r="D244" s="30">
        <v>6</v>
      </c>
    </row>
    <row r="245" spans="1:4" x14ac:dyDescent="0.15">
      <c r="A245" s="30">
        <v>6008</v>
      </c>
      <c r="B245" s="30" t="s">
        <v>536</v>
      </c>
      <c r="C245" s="30" t="s">
        <v>315</v>
      </c>
      <c r="D245" s="30">
        <v>6</v>
      </c>
    </row>
    <row r="246" spans="1:4" x14ac:dyDescent="0.15">
      <c r="A246" s="30">
        <v>6009</v>
      </c>
      <c r="B246" s="30" t="s">
        <v>536</v>
      </c>
      <c r="C246" s="30" t="s">
        <v>316</v>
      </c>
      <c r="D246" s="30">
        <v>6</v>
      </c>
    </row>
    <row r="247" spans="1:4" x14ac:dyDescent="0.15">
      <c r="A247" s="30">
        <v>6010</v>
      </c>
      <c r="B247" s="30" t="s">
        <v>536</v>
      </c>
      <c r="C247" s="30" t="s">
        <v>317</v>
      </c>
      <c r="D247" s="30">
        <v>6</v>
      </c>
    </row>
    <row r="248" spans="1:4" x14ac:dyDescent="0.15">
      <c r="A248" s="30">
        <v>6011</v>
      </c>
      <c r="B248" s="30" t="s">
        <v>536</v>
      </c>
      <c r="C248" s="30" t="s">
        <v>318</v>
      </c>
      <c r="D248" s="30">
        <v>6</v>
      </c>
    </row>
    <row r="249" spans="1:4" x14ac:dyDescent="0.15">
      <c r="A249" s="30">
        <v>6012</v>
      </c>
      <c r="B249" s="30" t="s">
        <v>536</v>
      </c>
      <c r="C249" s="30" t="s">
        <v>319</v>
      </c>
      <c r="D249" s="30">
        <v>6</v>
      </c>
    </row>
    <row r="250" spans="1:4" x14ac:dyDescent="0.15">
      <c r="A250" s="30">
        <v>6013</v>
      </c>
      <c r="B250" s="30" t="s">
        <v>536</v>
      </c>
      <c r="C250" s="30" t="s">
        <v>320</v>
      </c>
      <c r="D250" s="30">
        <v>6</v>
      </c>
    </row>
    <row r="251" spans="1:4" x14ac:dyDescent="0.15">
      <c r="A251" s="30">
        <v>6014</v>
      </c>
      <c r="B251" s="30" t="s">
        <v>536</v>
      </c>
      <c r="C251" s="30" t="s">
        <v>321</v>
      </c>
      <c r="D251" s="30">
        <v>6</v>
      </c>
    </row>
    <row r="252" spans="1:4" x14ac:dyDescent="0.15">
      <c r="A252" s="30">
        <v>6015</v>
      </c>
      <c r="B252" s="30" t="s">
        <v>536</v>
      </c>
      <c r="C252" s="30" t="s">
        <v>537</v>
      </c>
      <c r="D252" s="30">
        <v>6</v>
      </c>
    </row>
    <row r="253" spans="1:4" x14ac:dyDescent="0.15">
      <c r="A253" s="30">
        <v>6016</v>
      </c>
      <c r="B253" s="30" t="s">
        <v>536</v>
      </c>
      <c r="C253" s="30" t="s">
        <v>322</v>
      </c>
      <c r="D253" s="30">
        <v>6</v>
      </c>
    </row>
    <row r="254" spans="1:4" x14ac:dyDescent="0.15">
      <c r="A254" s="30">
        <v>6017</v>
      </c>
      <c r="B254" s="30" t="s">
        <v>536</v>
      </c>
      <c r="C254" s="30" t="s">
        <v>323</v>
      </c>
      <c r="D254" s="30">
        <v>6</v>
      </c>
    </row>
    <row r="255" spans="1:4" x14ac:dyDescent="0.15">
      <c r="A255" s="30">
        <v>6018</v>
      </c>
      <c r="B255" s="30" t="s">
        <v>536</v>
      </c>
      <c r="C255" s="30" t="s">
        <v>324</v>
      </c>
      <c r="D255" s="30">
        <v>6</v>
      </c>
    </row>
    <row r="256" spans="1:4" x14ac:dyDescent="0.15">
      <c r="A256" s="30">
        <v>6020</v>
      </c>
      <c r="B256" s="30" t="s">
        <v>536</v>
      </c>
      <c r="C256" s="30" t="s">
        <v>325</v>
      </c>
      <c r="D256" s="30">
        <v>6</v>
      </c>
    </row>
    <row r="257" spans="1:4" x14ac:dyDescent="0.15">
      <c r="A257" s="30">
        <v>6021</v>
      </c>
      <c r="B257" s="30" t="s">
        <v>536</v>
      </c>
      <c r="C257" s="30" t="s">
        <v>326</v>
      </c>
      <c r="D257" s="30">
        <v>6</v>
      </c>
    </row>
    <row r="258" spans="1:4" x14ac:dyDescent="0.15">
      <c r="A258" s="30">
        <v>6022</v>
      </c>
      <c r="B258" s="30" t="s">
        <v>536</v>
      </c>
      <c r="C258" s="30" t="s">
        <v>327</v>
      </c>
      <c r="D258" s="30">
        <v>6</v>
      </c>
    </row>
    <row r="259" spans="1:4" x14ac:dyDescent="0.15">
      <c r="A259" s="30">
        <v>6024</v>
      </c>
      <c r="B259" s="30" t="s">
        <v>536</v>
      </c>
      <c r="C259" s="30" t="s">
        <v>328</v>
      </c>
      <c r="D259" s="30">
        <v>6</v>
      </c>
    </row>
    <row r="260" spans="1:4" x14ac:dyDescent="0.15">
      <c r="A260" s="30">
        <v>6025</v>
      </c>
      <c r="B260" s="30" t="s">
        <v>536</v>
      </c>
      <c r="C260" s="30" t="s">
        <v>329</v>
      </c>
      <c r="D260" s="30">
        <v>6</v>
      </c>
    </row>
    <row r="261" spans="1:4" x14ac:dyDescent="0.15">
      <c r="A261" s="30">
        <v>6026</v>
      </c>
      <c r="B261" s="30" t="s">
        <v>536</v>
      </c>
      <c r="C261" s="30" t="s">
        <v>330</v>
      </c>
      <c r="D261" s="30">
        <v>6</v>
      </c>
    </row>
    <row r="262" spans="1:4" x14ac:dyDescent="0.15">
      <c r="A262" s="30">
        <v>6027</v>
      </c>
      <c r="B262" s="30" t="s">
        <v>536</v>
      </c>
      <c r="C262" s="30" t="s">
        <v>331</v>
      </c>
      <c r="D262" s="30">
        <v>6</v>
      </c>
    </row>
    <row r="263" spans="1:4" x14ac:dyDescent="0.15">
      <c r="A263" s="30">
        <v>6028</v>
      </c>
      <c r="B263" s="30" t="s">
        <v>536</v>
      </c>
      <c r="C263" s="30" t="s">
        <v>332</v>
      </c>
      <c r="D263" s="30">
        <v>6</v>
      </c>
    </row>
    <row r="264" spans="1:4" x14ac:dyDescent="0.15">
      <c r="A264" s="30">
        <v>6029</v>
      </c>
      <c r="B264" s="30" t="s">
        <v>536</v>
      </c>
      <c r="C264" s="30" t="s">
        <v>577</v>
      </c>
      <c r="D264" s="30">
        <v>6</v>
      </c>
    </row>
    <row r="265" spans="1:4" x14ac:dyDescent="0.15">
      <c r="A265" s="207">
        <v>6030</v>
      </c>
      <c r="B265" s="207" t="s">
        <v>536</v>
      </c>
      <c r="C265" s="207" t="s">
        <v>664</v>
      </c>
      <c r="D265" s="207">
        <v>6</v>
      </c>
    </row>
    <row r="266" spans="1:4" x14ac:dyDescent="0.15">
      <c r="A266" s="207">
        <v>6031</v>
      </c>
      <c r="B266" s="207" t="s">
        <v>536</v>
      </c>
      <c r="C266" s="207" t="s">
        <v>667</v>
      </c>
      <c r="D266" s="207">
        <v>6</v>
      </c>
    </row>
    <row r="267" spans="1:4" x14ac:dyDescent="0.15">
      <c r="A267" s="30">
        <v>6401</v>
      </c>
      <c r="B267" s="30" t="s">
        <v>536</v>
      </c>
      <c r="C267" s="30" t="s">
        <v>333</v>
      </c>
      <c r="D267" s="30">
        <v>6</v>
      </c>
    </row>
    <row r="268" spans="1:4" x14ac:dyDescent="0.15">
      <c r="A268" s="30">
        <v>6403</v>
      </c>
      <c r="B268" s="30" t="s">
        <v>536</v>
      </c>
      <c r="C268" s="30" t="s">
        <v>334</v>
      </c>
      <c r="D268" s="30">
        <v>6</v>
      </c>
    </row>
    <row r="269" spans="1:4" x14ac:dyDescent="0.15">
      <c r="A269" s="30">
        <v>6501</v>
      </c>
      <c r="B269" s="30" t="s">
        <v>536</v>
      </c>
      <c r="C269" s="30" t="s">
        <v>335</v>
      </c>
      <c r="D269" s="30">
        <v>6</v>
      </c>
    </row>
    <row r="270" spans="1:4" x14ac:dyDescent="0.15">
      <c r="A270" s="30">
        <v>6502</v>
      </c>
      <c r="B270" s="30" t="s">
        <v>536</v>
      </c>
      <c r="C270" s="30" t="s">
        <v>336</v>
      </c>
      <c r="D270" s="30">
        <v>6</v>
      </c>
    </row>
    <row r="271" spans="1:4" x14ac:dyDescent="0.15">
      <c r="A271" s="30">
        <v>6503</v>
      </c>
      <c r="B271" s="30" t="s">
        <v>536</v>
      </c>
      <c r="C271" s="30" t="s">
        <v>337</v>
      </c>
      <c r="D271" s="30">
        <v>6</v>
      </c>
    </row>
    <row r="272" spans="1:4" x14ac:dyDescent="0.15">
      <c r="A272" s="30">
        <v>6608</v>
      </c>
      <c r="B272" s="30" t="s">
        <v>536</v>
      </c>
      <c r="C272" s="30" t="s">
        <v>338</v>
      </c>
      <c r="D272" s="30">
        <v>6</v>
      </c>
    </row>
    <row r="273" spans="1:4" x14ac:dyDescent="0.15">
      <c r="A273" s="30">
        <v>6906</v>
      </c>
      <c r="B273" s="30" t="s">
        <v>536</v>
      </c>
      <c r="C273" s="30" t="s">
        <v>339</v>
      </c>
      <c r="D273" s="30">
        <v>6</v>
      </c>
    </row>
    <row r="274" spans="1:4" x14ac:dyDescent="0.15">
      <c r="A274" s="30">
        <v>6102</v>
      </c>
      <c r="B274" s="30" t="s">
        <v>494</v>
      </c>
      <c r="C274" s="30" t="s">
        <v>61</v>
      </c>
      <c r="D274" s="30">
        <v>6</v>
      </c>
    </row>
    <row r="275" spans="1:4" x14ac:dyDescent="0.15">
      <c r="A275" s="30">
        <v>6103</v>
      </c>
      <c r="B275" s="30" t="s">
        <v>494</v>
      </c>
      <c r="C275" s="30" t="s">
        <v>62</v>
      </c>
      <c r="D275" s="30">
        <v>6</v>
      </c>
    </row>
    <row r="276" spans="1:4" x14ac:dyDescent="0.15">
      <c r="A276" s="30">
        <v>6104</v>
      </c>
      <c r="B276" s="30" t="s">
        <v>494</v>
      </c>
      <c r="C276" s="30" t="s">
        <v>63</v>
      </c>
      <c r="D276" s="30">
        <v>6</v>
      </c>
    </row>
    <row r="277" spans="1:4" x14ac:dyDescent="0.15">
      <c r="A277" s="30">
        <v>6111</v>
      </c>
      <c r="B277" s="30" t="s">
        <v>497</v>
      </c>
      <c r="C277" s="30" t="s">
        <v>76</v>
      </c>
      <c r="D277" s="30">
        <v>6</v>
      </c>
    </row>
    <row r="278" spans="1:4" x14ac:dyDescent="0.15">
      <c r="A278" s="30">
        <v>6201</v>
      </c>
      <c r="B278" s="30" t="s">
        <v>528</v>
      </c>
      <c r="C278" s="30" t="s">
        <v>227</v>
      </c>
      <c r="D278" s="30">
        <v>6</v>
      </c>
    </row>
    <row r="279" spans="1:4" x14ac:dyDescent="0.15">
      <c r="A279" s="30">
        <v>6202</v>
      </c>
      <c r="B279" s="30" t="s">
        <v>528</v>
      </c>
      <c r="C279" s="30" t="s">
        <v>228</v>
      </c>
      <c r="D279" s="30">
        <v>6</v>
      </c>
    </row>
    <row r="280" spans="1:4" x14ac:dyDescent="0.15">
      <c r="A280" s="30">
        <v>6203</v>
      </c>
      <c r="B280" s="30" t="s">
        <v>528</v>
      </c>
      <c r="C280" s="30" t="s">
        <v>229</v>
      </c>
      <c r="D280" s="30">
        <v>6</v>
      </c>
    </row>
    <row r="281" spans="1:4" x14ac:dyDescent="0.15">
      <c r="A281" s="30">
        <v>6204</v>
      </c>
      <c r="B281" s="30" t="s">
        <v>528</v>
      </c>
      <c r="C281" s="30" t="s">
        <v>230</v>
      </c>
      <c r="D281" s="30">
        <v>6</v>
      </c>
    </row>
    <row r="282" spans="1:4" x14ac:dyDescent="0.15">
      <c r="A282" s="30">
        <v>6205</v>
      </c>
      <c r="B282" s="30" t="s">
        <v>528</v>
      </c>
      <c r="C282" s="30" t="s">
        <v>231</v>
      </c>
      <c r="D282" s="30">
        <v>6</v>
      </c>
    </row>
    <row r="283" spans="1:4" x14ac:dyDescent="0.15">
      <c r="A283" s="30">
        <v>6206</v>
      </c>
      <c r="B283" s="30" t="s">
        <v>528</v>
      </c>
      <c r="C283" s="30" t="s">
        <v>544</v>
      </c>
      <c r="D283" s="30">
        <v>6</v>
      </c>
    </row>
    <row r="284" spans="1:4" x14ac:dyDescent="0.15">
      <c r="A284" s="30">
        <v>6301</v>
      </c>
      <c r="B284" s="30" t="s">
        <v>498</v>
      </c>
      <c r="C284" s="30" t="s">
        <v>77</v>
      </c>
      <c r="D284" s="30">
        <v>6</v>
      </c>
    </row>
    <row r="285" spans="1:4" x14ac:dyDescent="0.15">
      <c r="A285" s="30">
        <v>6302</v>
      </c>
      <c r="B285" s="30" t="s">
        <v>498</v>
      </c>
      <c r="C285" s="30" t="s">
        <v>78</v>
      </c>
      <c r="D285" s="30">
        <v>6</v>
      </c>
    </row>
    <row r="286" spans="1:4" x14ac:dyDescent="0.15">
      <c r="A286" s="30">
        <v>6303</v>
      </c>
      <c r="B286" s="30" t="s">
        <v>498</v>
      </c>
      <c r="C286" s="30" t="s">
        <v>79</v>
      </c>
      <c r="D286" s="30">
        <v>6</v>
      </c>
    </row>
    <row r="287" spans="1:4" x14ac:dyDescent="0.15">
      <c r="A287" s="30">
        <v>6304</v>
      </c>
      <c r="B287" s="30" t="s">
        <v>498</v>
      </c>
      <c r="C287" s="30" t="s">
        <v>80</v>
      </c>
      <c r="D287" s="30">
        <v>6</v>
      </c>
    </row>
    <row r="288" spans="1:4" x14ac:dyDescent="0.15">
      <c r="A288" s="30">
        <v>6305</v>
      </c>
      <c r="B288" s="30" t="s">
        <v>498</v>
      </c>
      <c r="C288" s="30" t="s">
        <v>81</v>
      </c>
      <c r="D288" s="30">
        <v>6</v>
      </c>
    </row>
    <row r="289" spans="1:4" x14ac:dyDescent="0.15">
      <c r="A289" s="30">
        <v>6602</v>
      </c>
      <c r="B289" s="30" t="s">
        <v>514</v>
      </c>
      <c r="C289" s="30" t="s">
        <v>515</v>
      </c>
      <c r="D289" s="30">
        <v>6</v>
      </c>
    </row>
    <row r="290" spans="1:4" x14ac:dyDescent="0.15">
      <c r="A290" s="30">
        <v>6603</v>
      </c>
      <c r="B290" s="30" t="s">
        <v>514</v>
      </c>
      <c r="C290" s="30" t="s">
        <v>155</v>
      </c>
      <c r="D290" s="30">
        <v>6</v>
      </c>
    </row>
    <row r="291" spans="1:4" x14ac:dyDescent="0.15">
      <c r="A291" s="30">
        <v>6605</v>
      </c>
      <c r="B291" s="30" t="s">
        <v>514</v>
      </c>
      <c r="C291" s="30" t="s">
        <v>156</v>
      </c>
      <c r="D291" s="30">
        <v>6</v>
      </c>
    </row>
    <row r="292" spans="1:4" x14ac:dyDescent="0.15">
      <c r="A292" s="30">
        <v>6606</v>
      </c>
      <c r="B292" s="30" t="s">
        <v>514</v>
      </c>
      <c r="C292" s="30" t="s">
        <v>157</v>
      </c>
      <c r="D292" s="30">
        <v>6</v>
      </c>
    </row>
    <row r="293" spans="1:4" x14ac:dyDescent="0.15">
      <c r="A293" s="30">
        <v>6607</v>
      </c>
      <c r="B293" s="30" t="s">
        <v>514</v>
      </c>
      <c r="C293" s="30" t="s">
        <v>158</v>
      </c>
      <c r="D293" s="30">
        <v>6</v>
      </c>
    </row>
    <row r="294" spans="1:4" x14ac:dyDescent="0.15">
      <c r="A294" s="30">
        <v>6702</v>
      </c>
      <c r="B294" s="30" t="s">
        <v>505</v>
      </c>
      <c r="C294" s="30" t="s">
        <v>118</v>
      </c>
      <c r="D294" s="30">
        <v>6</v>
      </c>
    </row>
    <row r="295" spans="1:4" x14ac:dyDescent="0.15">
      <c r="A295" s="30">
        <v>6705</v>
      </c>
      <c r="B295" s="30" t="s">
        <v>505</v>
      </c>
      <c r="C295" s="30" t="s">
        <v>119</v>
      </c>
      <c r="D295" s="30">
        <v>6</v>
      </c>
    </row>
    <row r="296" spans="1:4" x14ac:dyDescent="0.15">
      <c r="A296" s="30">
        <v>6801</v>
      </c>
      <c r="B296" s="30" t="s">
        <v>520</v>
      </c>
      <c r="C296" s="30" t="s">
        <v>172</v>
      </c>
      <c r="D296" s="30">
        <v>6</v>
      </c>
    </row>
    <row r="297" spans="1:4" x14ac:dyDescent="0.15">
      <c r="A297" s="30">
        <v>6802</v>
      </c>
      <c r="B297" s="30" t="s">
        <v>520</v>
      </c>
      <c r="C297" s="30" t="s">
        <v>173</v>
      </c>
      <c r="D297" s="30">
        <v>6</v>
      </c>
    </row>
    <row r="298" spans="1:4" x14ac:dyDescent="0.15">
      <c r="A298" s="30">
        <v>6803</v>
      </c>
      <c r="B298" s="30" t="s">
        <v>520</v>
      </c>
      <c r="C298" s="30" t="s">
        <v>174</v>
      </c>
      <c r="D298" s="30">
        <v>6</v>
      </c>
    </row>
    <row r="299" spans="1:4" x14ac:dyDescent="0.15">
      <c r="A299" s="30">
        <v>6805</v>
      </c>
      <c r="B299" s="30" t="s">
        <v>520</v>
      </c>
      <c r="C299" s="30" t="s">
        <v>175</v>
      </c>
      <c r="D299" s="30">
        <v>6</v>
      </c>
    </row>
    <row r="300" spans="1:4" x14ac:dyDescent="0.15">
      <c r="A300" s="30">
        <v>6901</v>
      </c>
      <c r="B300" s="30" t="s">
        <v>523</v>
      </c>
      <c r="C300" s="30" t="s">
        <v>183</v>
      </c>
      <c r="D300" s="30">
        <v>6</v>
      </c>
    </row>
    <row r="301" spans="1:4" x14ac:dyDescent="0.15">
      <c r="A301" s="30">
        <v>6903</v>
      </c>
      <c r="B301" s="30" t="s">
        <v>523</v>
      </c>
      <c r="C301" s="30" t="s">
        <v>184</v>
      </c>
      <c r="D301" s="30">
        <v>6</v>
      </c>
    </row>
    <row r="302" spans="1:4" x14ac:dyDescent="0.15">
      <c r="A302" s="30">
        <v>6907</v>
      </c>
      <c r="B302" s="30" t="s">
        <v>523</v>
      </c>
      <c r="C302" s="30" t="s">
        <v>185</v>
      </c>
      <c r="D302" s="30">
        <v>6</v>
      </c>
    </row>
    <row r="303" spans="1:4" x14ac:dyDescent="0.15">
      <c r="A303" s="30">
        <v>6908</v>
      </c>
      <c r="B303" s="30" t="s">
        <v>523</v>
      </c>
      <c r="C303" s="30" t="s">
        <v>186</v>
      </c>
      <c r="D303" s="30">
        <v>6</v>
      </c>
    </row>
    <row r="304" spans="1:4" x14ac:dyDescent="0.15">
      <c r="A304" s="30">
        <v>6909</v>
      </c>
      <c r="B304" s="30" t="s">
        <v>523</v>
      </c>
      <c r="C304" s="30" t="s">
        <v>187</v>
      </c>
      <c r="D304" s="30">
        <v>6</v>
      </c>
    </row>
    <row r="305" spans="1:4" x14ac:dyDescent="0.15">
      <c r="A305" s="30">
        <v>6910</v>
      </c>
      <c r="B305" s="30" t="s">
        <v>523</v>
      </c>
      <c r="C305" s="30" t="s">
        <v>188</v>
      </c>
      <c r="D305" s="30">
        <v>6</v>
      </c>
    </row>
    <row r="306" spans="1:4" x14ac:dyDescent="0.15">
      <c r="A306" s="30">
        <v>6911</v>
      </c>
      <c r="B306" s="30" t="s">
        <v>523</v>
      </c>
      <c r="C306" s="30" t="s">
        <v>189</v>
      </c>
      <c r="D306" s="30">
        <v>6</v>
      </c>
    </row>
    <row r="307" spans="1:4" x14ac:dyDescent="0.15">
      <c r="A307" s="30">
        <v>7001</v>
      </c>
      <c r="B307" s="30" t="s">
        <v>532</v>
      </c>
      <c r="C307" s="30" t="s">
        <v>55</v>
      </c>
      <c r="D307" s="30">
        <v>7</v>
      </c>
    </row>
    <row r="308" spans="1:4" x14ac:dyDescent="0.15">
      <c r="A308" s="30">
        <v>7002</v>
      </c>
      <c r="B308" s="30" t="s">
        <v>532</v>
      </c>
      <c r="C308" s="30" t="s">
        <v>253</v>
      </c>
      <c r="D308" s="30">
        <v>7</v>
      </c>
    </row>
    <row r="309" spans="1:4" x14ac:dyDescent="0.15">
      <c r="A309" s="30">
        <v>7003</v>
      </c>
      <c r="B309" s="30" t="s">
        <v>532</v>
      </c>
      <c r="C309" s="30" t="s">
        <v>254</v>
      </c>
      <c r="D309" s="30">
        <v>7</v>
      </c>
    </row>
    <row r="310" spans="1:4" x14ac:dyDescent="0.15">
      <c r="A310" s="30">
        <v>7004</v>
      </c>
      <c r="B310" s="30" t="s">
        <v>532</v>
      </c>
      <c r="C310" s="30" t="s">
        <v>255</v>
      </c>
      <c r="D310" s="30">
        <v>7</v>
      </c>
    </row>
    <row r="311" spans="1:4" x14ac:dyDescent="0.15">
      <c r="A311" s="30">
        <v>7005</v>
      </c>
      <c r="B311" s="30" t="s">
        <v>532</v>
      </c>
      <c r="C311" s="30" t="s">
        <v>58</v>
      </c>
      <c r="D311" s="30">
        <v>7</v>
      </c>
    </row>
    <row r="312" spans="1:4" x14ac:dyDescent="0.15">
      <c r="A312" s="30">
        <v>7007</v>
      </c>
      <c r="B312" s="30" t="s">
        <v>532</v>
      </c>
      <c r="C312" s="30" t="s">
        <v>56</v>
      </c>
      <c r="D312" s="30">
        <v>7</v>
      </c>
    </row>
    <row r="313" spans="1:4" x14ac:dyDescent="0.15">
      <c r="A313" s="30">
        <v>7008</v>
      </c>
      <c r="B313" s="30" t="s">
        <v>532</v>
      </c>
      <c r="C313" s="30" t="s">
        <v>57</v>
      </c>
      <c r="D313" s="30">
        <v>7</v>
      </c>
    </row>
    <row r="314" spans="1:4" x14ac:dyDescent="0.15">
      <c r="A314" s="30">
        <v>7009</v>
      </c>
      <c r="B314" s="30" t="s">
        <v>532</v>
      </c>
      <c r="C314" s="30" t="s">
        <v>59</v>
      </c>
      <c r="D314" s="30">
        <v>7</v>
      </c>
    </row>
    <row r="315" spans="1:4" x14ac:dyDescent="0.15">
      <c r="A315" s="30">
        <v>7010</v>
      </c>
      <c r="B315" s="30" t="s">
        <v>532</v>
      </c>
      <c r="C315" s="30" t="s">
        <v>256</v>
      </c>
      <c r="D315" s="30">
        <v>7</v>
      </c>
    </row>
    <row r="316" spans="1:4" x14ac:dyDescent="0.15">
      <c r="A316" s="30">
        <v>7104</v>
      </c>
      <c r="B316" s="30" t="s">
        <v>702</v>
      </c>
      <c r="C316" s="30" t="s">
        <v>703</v>
      </c>
      <c r="D316" s="30">
        <v>7</v>
      </c>
    </row>
    <row r="317" spans="1:4" x14ac:dyDescent="0.15">
      <c r="A317" s="30">
        <v>7301</v>
      </c>
      <c r="B317" s="30" t="s">
        <v>538</v>
      </c>
      <c r="C317" s="30" t="s">
        <v>545</v>
      </c>
      <c r="D317" s="30">
        <v>7</v>
      </c>
    </row>
    <row r="318" spans="1:4" x14ac:dyDescent="0.15">
      <c r="A318" s="30">
        <v>7304</v>
      </c>
      <c r="B318" s="30" t="s">
        <v>538</v>
      </c>
      <c r="C318" s="30" t="s">
        <v>546</v>
      </c>
      <c r="D318" s="30">
        <v>7</v>
      </c>
    </row>
    <row r="319" spans="1:4" x14ac:dyDescent="0.15">
      <c r="A319" s="30">
        <v>7305</v>
      </c>
      <c r="B319" s="30" t="s">
        <v>538</v>
      </c>
      <c r="C319" s="30" t="s">
        <v>345</v>
      </c>
      <c r="D319" s="30">
        <v>7</v>
      </c>
    </row>
    <row r="320" spans="1:4" x14ac:dyDescent="0.15">
      <c r="A320" s="30">
        <v>7306</v>
      </c>
      <c r="B320" s="30" t="s">
        <v>538</v>
      </c>
      <c r="C320" s="30" t="s">
        <v>346</v>
      </c>
      <c r="D320" s="30">
        <v>7</v>
      </c>
    </row>
    <row r="321" spans="1:4" x14ac:dyDescent="0.15">
      <c r="A321" s="30">
        <v>7403</v>
      </c>
      <c r="B321" s="30" t="s">
        <v>542</v>
      </c>
      <c r="C321" s="30" t="s">
        <v>358</v>
      </c>
      <c r="D321" s="30">
        <v>7</v>
      </c>
    </row>
    <row r="322" spans="1:4" x14ac:dyDescent="0.15">
      <c r="A322" s="30">
        <v>7406</v>
      </c>
      <c r="B322" s="30" t="s">
        <v>542</v>
      </c>
      <c r="C322" s="30" t="s">
        <v>359</v>
      </c>
      <c r="D322" s="30">
        <v>7</v>
      </c>
    </row>
    <row r="323" spans="1:4" x14ac:dyDescent="0.15">
      <c r="A323" s="30">
        <v>7408</v>
      </c>
      <c r="B323" s="30" t="s">
        <v>542</v>
      </c>
      <c r="C323" s="30" t="s">
        <v>668</v>
      </c>
      <c r="D323" s="30">
        <v>7</v>
      </c>
    </row>
    <row r="324" spans="1:4" x14ac:dyDescent="0.15">
      <c r="A324" s="207">
        <v>7409</v>
      </c>
      <c r="B324" s="207" t="s">
        <v>666</v>
      </c>
      <c r="C324" s="207" t="s">
        <v>669</v>
      </c>
      <c r="D324" s="207">
        <v>7</v>
      </c>
    </row>
    <row r="325" spans="1:4" x14ac:dyDescent="0.15">
      <c r="A325" s="30">
        <v>7501</v>
      </c>
      <c r="B325" s="30" t="s">
        <v>499</v>
      </c>
      <c r="C325" s="30" t="s">
        <v>82</v>
      </c>
      <c r="D325" s="30">
        <v>7</v>
      </c>
    </row>
    <row r="326" spans="1:4" x14ac:dyDescent="0.15">
      <c r="A326" s="30">
        <v>7503</v>
      </c>
      <c r="B326" s="30" t="s">
        <v>499</v>
      </c>
      <c r="C326" s="30" t="s">
        <v>83</v>
      </c>
      <c r="D326" s="30">
        <v>7</v>
      </c>
    </row>
    <row r="327" spans="1:4" x14ac:dyDescent="0.15">
      <c r="A327" s="30">
        <v>7505</v>
      </c>
      <c r="B327" s="30" t="s">
        <v>499</v>
      </c>
      <c r="C327" s="30" t="s">
        <v>84</v>
      </c>
      <c r="D327" s="30">
        <v>7</v>
      </c>
    </row>
    <row r="328" spans="1:4" x14ac:dyDescent="0.15">
      <c r="A328" s="30">
        <v>7506</v>
      </c>
      <c r="B328" s="30" t="s">
        <v>499</v>
      </c>
      <c r="C328" s="30" t="s">
        <v>85</v>
      </c>
      <c r="D328" s="30">
        <v>7</v>
      </c>
    </row>
    <row r="329" spans="1:4" x14ac:dyDescent="0.15">
      <c r="A329" s="30">
        <v>8001</v>
      </c>
      <c r="B329" s="30" t="s">
        <v>524</v>
      </c>
      <c r="C329" s="30" t="s">
        <v>201</v>
      </c>
      <c r="D329" s="30">
        <v>8</v>
      </c>
    </row>
    <row r="330" spans="1:4" x14ac:dyDescent="0.15">
      <c r="A330" s="30">
        <v>8002</v>
      </c>
      <c r="B330" s="30" t="s">
        <v>524</v>
      </c>
      <c r="C330" s="30" t="s">
        <v>202</v>
      </c>
      <c r="D330" s="30">
        <v>8</v>
      </c>
    </row>
    <row r="331" spans="1:4" x14ac:dyDescent="0.15">
      <c r="A331" s="30">
        <v>8003</v>
      </c>
      <c r="B331" s="30" t="s">
        <v>524</v>
      </c>
      <c r="C331" s="30" t="s">
        <v>203</v>
      </c>
      <c r="D331" s="30">
        <v>8</v>
      </c>
    </row>
    <row r="332" spans="1:4" x14ac:dyDescent="0.15">
      <c r="A332" s="30">
        <v>8005</v>
      </c>
      <c r="B332" s="30" t="s">
        <v>524</v>
      </c>
      <c r="C332" s="30" t="s">
        <v>204</v>
      </c>
      <c r="D332" s="30">
        <v>8</v>
      </c>
    </row>
    <row r="333" spans="1:4" x14ac:dyDescent="0.15">
      <c r="A333" s="30">
        <v>8106</v>
      </c>
      <c r="B333" s="30" t="s">
        <v>524</v>
      </c>
      <c r="C333" s="30" t="s">
        <v>205</v>
      </c>
      <c r="D333" s="30">
        <v>8</v>
      </c>
    </row>
    <row r="334" spans="1:4" x14ac:dyDescent="0.15">
      <c r="A334" s="30">
        <v>8101</v>
      </c>
      <c r="B334" s="30" t="s">
        <v>503</v>
      </c>
      <c r="C334" s="30" t="s">
        <v>105</v>
      </c>
      <c r="D334" s="30">
        <v>8</v>
      </c>
    </row>
    <row r="335" spans="1:4" x14ac:dyDescent="0.15">
      <c r="A335" s="30">
        <v>8102</v>
      </c>
      <c r="B335" s="30" t="s">
        <v>503</v>
      </c>
      <c r="C335" s="30" t="s">
        <v>106</v>
      </c>
      <c r="D335" s="30">
        <v>8</v>
      </c>
    </row>
    <row r="336" spans="1:4" x14ac:dyDescent="0.15">
      <c r="A336" s="30">
        <v>8103</v>
      </c>
      <c r="B336" s="30" t="s">
        <v>503</v>
      </c>
      <c r="C336" s="30" t="s">
        <v>107</v>
      </c>
      <c r="D336" s="30">
        <v>8</v>
      </c>
    </row>
    <row r="337" spans="1:4" x14ac:dyDescent="0.15">
      <c r="A337" s="30">
        <v>8104</v>
      </c>
      <c r="B337" s="30" t="s">
        <v>503</v>
      </c>
      <c r="C337" s="30" t="s">
        <v>108</v>
      </c>
      <c r="D337" s="30">
        <v>8</v>
      </c>
    </row>
    <row r="338" spans="1:4" x14ac:dyDescent="0.15">
      <c r="A338" s="30">
        <v>8105</v>
      </c>
      <c r="B338" s="30" t="s">
        <v>503</v>
      </c>
      <c r="C338" s="30" t="s">
        <v>109</v>
      </c>
      <c r="D338" s="30">
        <v>8</v>
      </c>
    </row>
    <row r="339" spans="1:4" x14ac:dyDescent="0.15">
      <c r="A339" s="30">
        <v>8201</v>
      </c>
      <c r="B339" s="30" t="s">
        <v>540</v>
      </c>
      <c r="C339" s="30" t="s">
        <v>543</v>
      </c>
      <c r="D339" s="30">
        <v>8</v>
      </c>
    </row>
    <row r="340" spans="1:4" x14ac:dyDescent="0.15">
      <c r="A340" s="30">
        <v>8202</v>
      </c>
      <c r="B340" s="30" t="s">
        <v>540</v>
      </c>
      <c r="C340" s="30" t="s">
        <v>354</v>
      </c>
      <c r="D340" s="30">
        <v>8</v>
      </c>
    </row>
    <row r="341" spans="1:4" x14ac:dyDescent="0.15">
      <c r="A341" s="30">
        <v>8205</v>
      </c>
      <c r="B341" s="30" t="s">
        <v>540</v>
      </c>
      <c r="C341" s="30" t="s">
        <v>355</v>
      </c>
      <c r="D341" s="30">
        <v>8</v>
      </c>
    </row>
    <row r="342" spans="1:4" x14ac:dyDescent="0.15">
      <c r="A342" s="30">
        <v>8206</v>
      </c>
      <c r="B342" s="30" t="s">
        <v>540</v>
      </c>
      <c r="C342" s="30" t="s">
        <v>356</v>
      </c>
      <c r="D342" s="30">
        <v>8</v>
      </c>
    </row>
    <row r="343" spans="1:4" x14ac:dyDescent="0.15">
      <c r="A343" s="30">
        <v>8211</v>
      </c>
      <c r="B343" s="30" t="s">
        <v>540</v>
      </c>
      <c r="C343" s="30" t="s">
        <v>357</v>
      </c>
      <c r="D343" s="30">
        <v>8</v>
      </c>
    </row>
    <row r="344" spans="1:4" x14ac:dyDescent="0.15">
      <c r="A344" s="30">
        <v>8212</v>
      </c>
      <c r="B344" s="30" t="s">
        <v>540</v>
      </c>
      <c r="C344" s="30" t="s">
        <v>541</v>
      </c>
      <c r="D344" s="30">
        <v>8</v>
      </c>
    </row>
    <row r="345" spans="1:4" x14ac:dyDescent="0.15">
      <c r="A345" s="30">
        <v>9201</v>
      </c>
      <c r="B345" s="30" t="s">
        <v>630</v>
      </c>
      <c r="C345" s="30" t="s">
        <v>578</v>
      </c>
      <c r="D345" s="30">
        <v>9</v>
      </c>
    </row>
    <row r="346" spans="1:4" x14ac:dyDescent="0.15">
      <c r="A346" s="30">
        <v>9202</v>
      </c>
      <c r="B346" s="30" t="s">
        <v>630</v>
      </c>
      <c r="C346" s="30" t="s">
        <v>579</v>
      </c>
      <c r="D346" s="30">
        <v>9</v>
      </c>
    </row>
    <row r="347" spans="1:4" x14ac:dyDescent="0.15">
      <c r="A347" s="30">
        <v>9203</v>
      </c>
      <c r="B347" s="30" t="s">
        <v>630</v>
      </c>
      <c r="C347" s="30" t="s">
        <v>580</v>
      </c>
      <c r="D347" s="30">
        <v>9</v>
      </c>
    </row>
    <row r="348" spans="1:4" x14ac:dyDescent="0.15">
      <c r="A348" s="30">
        <v>9204</v>
      </c>
      <c r="B348" s="30" t="s">
        <v>630</v>
      </c>
      <c r="C348" s="30" t="s">
        <v>602</v>
      </c>
      <c r="D348" s="30">
        <v>9</v>
      </c>
    </row>
    <row r="349" spans="1:4" x14ac:dyDescent="0.15">
      <c r="A349" s="30">
        <v>9205</v>
      </c>
      <c r="B349" s="30" t="s">
        <v>630</v>
      </c>
      <c r="C349" s="30" t="s">
        <v>616</v>
      </c>
      <c r="D349" s="30">
        <v>9</v>
      </c>
    </row>
    <row r="350" spans="1:4" x14ac:dyDescent="0.15">
      <c r="A350" s="30">
        <v>9206</v>
      </c>
      <c r="B350" s="30" t="s">
        <v>630</v>
      </c>
      <c r="C350" s="30" t="s">
        <v>615</v>
      </c>
      <c r="D350" s="30">
        <v>9</v>
      </c>
    </row>
    <row r="351" spans="1:4" x14ac:dyDescent="0.15">
      <c r="A351" s="30">
        <v>9207</v>
      </c>
      <c r="B351" s="30" t="s">
        <v>630</v>
      </c>
      <c r="C351" s="30" t="s">
        <v>581</v>
      </c>
      <c r="D351" s="30">
        <v>9</v>
      </c>
    </row>
    <row r="352" spans="1:4" x14ac:dyDescent="0.15">
      <c r="A352" s="30">
        <v>9208</v>
      </c>
      <c r="B352" s="30" t="s">
        <v>630</v>
      </c>
      <c r="C352" s="30" t="s">
        <v>582</v>
      </c>
      <c r="D352" s="30">
        <v>9</v>
      </c>
    </row>
    <row r="353" spans="1:4" x14ac:dyDescent="0.15">
      <c r="A353" s="30">
        <v>9209</v>
      </c>
      <c r="B353" s="30" t="s">
        <v>630</v>
      </c>
      <c r="C353" s="30" t="s">
        <v>583</v>
      </c>
      <c r="D353" s="30">
        <v>9</v>
      </c>
    </row>
    <row r="354" spans="1:4" x14ac:dyDescent="0.15">
      <c r="A354" s="30">
        <v>9210</v>
      </c>
      <c r="B354" s="30" t="s">
        <v>630</v>
      </c>
      <c r="C354" s="30" t="s">
        <v>584</v>
      </c>
      <c r="D354" s="30">
        <v>9</v>
      </c>
    </row>
    <row r="355" spans="1:4" x14ac:dyDescent="0.15">
      <c r="A355" s="30">
        <v>9211</v>
      </c>
      <c r="B355" s="30" t="s">
        <v>630</v>
      </c>
      <c r="C355" s="30" t="s">
        <v>614</v>
      </c>
      <c r="D355" s="30">
        <v>9</v>
      </c>
    </row>
    <row r="356" spans="1:4" x14ac:dyDescent="0.15">
      <c r="A356" s="30">
        <v>9212</v>
      </c>
      <c r="B356" s="30" t="s">
        <v>630</v>
      </c>
      <c r="C356" s="30" t="s">
        <v>613</v>
      </c>
      <c r="D356" s="30">
        <v>9</v>
      </c>
    </row>
    <row r="357" spans="1:4" x14ac:dyDescent="0.15">
      <c r="A357" s="30">
        <v>9213</v>
      </c>
      <c r="B357" s="30" t="s">
        <v>630</v>
      </c>
      <c r="C357" s="30" t="s">
        <v>612</v>
      </c>
      <c r="D357" s="30">
        <v>9</v>
      </c>
    </row>
    <row r="358" spans="1:4" x14ac:dyDescent="0.15">
      <c r="A358" s="30">
        <v>9214</v>
      </c>
      <c r="B358" s="30" t="s">
        <v>630</v>
      </c>
      <c r="C358" s="30" t="s">
        <v>611</v>
      </c>
      <c r="D358" s="30">
        <v>9</v>
      </c>
    </row>
    <row r="359" spans="1:4" x14ac:dyDescent="0.15">
      <c r="A359" s="30">
        <v>9215</v>
      </c>
      <c r="B359" s="30" t="s">
        <v>630</v>
      </c>
      <c r="C359" s="30" t="s">
        <v>585</v>
      </c>
      <c r="D359" s="30">
        <v>9</v>
      </c>
    </row>
    <row r="360" spans="1:4" x14ac:dyDescent="0.15">
      <c r="A360" s="30">
        <v>9301</v>
      </c>
      <c r="B360" s="30" t="s">
        <v>630</v>
      </c>
      <c r="C360" s="30" t="s">
        <v>586</v>
      </c>
      <c r="D360" s="30">
        <v>9</v>
      </c>
    </row>
    <row r="361" spans="1:4" x14ac:dyDescent="0.15">
      <c r="A361" s="30">
        <v>9302</v>
      </c>
      <c r="B361" s="30" t="s">
        <v>630</v>
      </c>
      <c r="C361" s="30" t="s">
        <v>587</v>
      </c>
      <c r="D361" s="30">
        <v>9</v>
      </c>
    </row>
    <row r="362" spans="1:4" x14ac:dyDescent="0.15">
      <c r="A362" s="30">
        <v>9303</v>
      </c>
      <c r="B362" s="30" t="s">
        <v>630</v>
      </c>
      <c r="C362" s="30" t="s">
        <v>588</v>
      </c>
      <c r="D362" s="30">
        <v>9</v>
      </c>
    </row>
    <row r="363" spans="1:4" x14ac:dyDescent="0.15">
      <c r="A363" s="30">
        <v>9304</v>
      </c>
      <c r="B363" s="30" t="s">
        <v>630</v>
      </c>
      <c r="C363" s="30" t="s">
        <v>610</v>
      </c>
      <c r="D363" s="30">
        <v>9</v>
      </c>
    </row>
    <row r="364" spans="1:4" x14ac:dyDescent="0.15">
      <c r="A364" s="30">
        <v>9306</v>
      </c>
      <c r="B364" s="30" t="s">
        <v>630</v>
      </c>
      <c r="C364" s="30" t="s">
        <v>589</v>
      </c>
      <c r="D364" s="30">
        <v>9</v>
      </c>
    </row>
    <row r="365" spans="1:4" x14ac:dyDescent="0.15">
      <c r="A365" s="30">
        <v>9307</v>
      </c>
      <c r="B365" s="30" t="s">
        <v>630</v>
      </c>
      <c r="C365" s="30" t="s">
        <v>609</v>
      </c>
      <c r="D365" s="30">
        <v>9</v>
      </c>
    </row>
    <row r="366" spans="1:4" x14ac:dyDescent="0.15">
      <c r="A366" s="30">
        <v>9308</v>
      </c>
      <c r="B366" s="30" t="s">
        <v>630</v>
      </c>
      <c r="C366" s="30" t="s">
        <v>608</v>
      </c>
      <c r="D366" s="30">
        <v>9</v>
      </c>
    </row>
    <row r="367" spans="1:4" x14ac:dyDescent="0.15">
      <c r="A367" s="30">
        <v>9309</v>
      </c>
      <c r="B367" s="30" t="s">
        <v>630</v>
      </c>
      <c r="C367" s="30" t="s">
        <v>590</v>
      </c>
      <c r="D367" s="30">
        <v>9</v>
      </c>
    </row>
    <row r="368" spans="1:4" x14ac:dyDescent="0.15">
      <c r="A368" s="30">
        <v>9310</v>
      </c>
      <c r="B368" s="30" t="s">
        <v>630</v>
      </c>
      <c r="C368" s="30" t="s">
        <v>591</v>
      </c>
      <c r="D368" s="30">
        <v>9</v>
      </c>
    </row>
    <row r="369" spans="1:4" x14ac:dyDescent="0.15">
      <c r="A369" s="30">
        <v>9311</v>
      </c>
      <c r="B369" s="30" t="s">
        <v>630</v>
      </c>
      <c r="C369" s="30" t="s">
        <v>592</v>
      </c>
      <c r="D369" s="30">
        <v>9</v>
      </c>
    </row>
    <row r="370" spans="1:4" x14ac:dyDescent="0.15">
      <c r="A370" s="30">
        <v>9313</v>
      </c>
      <c r="B370" s="30" t="s">
        <v>630</v>
      </c>
      <c r="C370" s="30" t="s">
        <v>607</v>
      </c>
      <c r="D370" s="30">
        <v>9</v>
      </c>
    </row>
    <row r="371" spans="1:4" x14ac:dyDescent="0.15">
      <c r="A371" s="30">
        <v>9314</v>
      </c>
      <c r="B371" s="30" t="s">
        <v>630</v>
      </c>
      <c r="C371" s="30" t="s">
        <v>593</v>
      </c>
      <c r="D371" s="30">
        <v>9</v>
      </c>
    </row>
    <row r="372" spans="1:4" x14ac:dyDescent="0.15">
      <c r="A372" s="30">
        <v>9315</v>
      </c>
      <c r="B372" s="30" t="s">
        <v>630</v>
      </c>
      <c r="C372" s="30" t="s">
        <v>606</v>
      </c>
      <c r="D372" s="30">
        <v>9</v>
      </c>
    </row>
    <row r="373" spans="1:4" x14ac:dyDescent="0.15">
      <c r="A373" s="207">
        <v>9316</v>
      </c>
      <c r="B373" s="207" t="s">
        <v>630</v>
      </c>
      <c r="C373" s="207" t="s">
        <v>706</v>
      </c>
      <c r="D373" s="30">
        <v>9</v>
      </c>
    </row>
    <row r="374" spans="1:4" x14ac:dyDescent="0.15">
      <c r="A374" s="30">
        <v>9401</v>
      </c>
      <c r="B374" s="30" t="s">
        <v>630</v>
      </c>
      <c r="C374" s="30" t="s">
        <v>594</v>
      </c>
      <c r="D374" s="30">
        <v>9</v>
      </c>
    </row>
    <row r="375" spans="1:4" x14ac:dyDescent="0.15">
      <c r="A375" s="30">
        <v>9501</v>
      </c>
      <c r="B375" s="30" t="s">
        <v>630</v>
      </c>
      <c r="C375" s="30" t="s">
        <v>595</v>
      </c>
      <c r="D375" s="30">
        <v>9</v>
      </c>
    </row>
    <row r="376" spans="1:4" x14ac:dyDescent="0.15">
      <c r="A376" s="30">
        <v>9602</v>
      </c>
      <c r="B376" s="30" t="s">
        <v>630</v>
      </c>
      <c r="C376" s="30" t="s">
        <v>596</v>
      </c>
      <c r="D376" s="30">
        <v>9</v>
      </c>
    </row>
    <row r="377" spans="1:4" x14ac:dyDescent="0.15">
      <c r="A377" s="30">
        <v>9603</v>
      </c>
      <c r="B377" s="30" t="s">
        <v>630</v>
      </c>
      <c r="C377" s="30" t="s">
        <v>604</v>
      </c>
      <c r="D377" s="30">
        <v>9</v>
      </c>
    </row>
    <row r="378" spans="1:4" x14ac:dyDescent="0.15">
      <c r="A378" s="30">
        <v>9604</v>
      </c>
      <c r="B378" s="30" t="s">
        <v>630</v>
      </c>
      <c r="C378" s="30" t="s">
        <v>597</v>
      </c>
      <c r="D378" s="30">
        <v>9</v>
      </c>
    </row>
    <row r="379" spans="1:4" x14ac:dyDescent="0.15">
      <c r="A379" s="30">
        <v>9802</v>
      </c>
      <c r="B379" s="30" t="s">
        <v>630</v>
      </c>
      <c r="C379" s="30" t="s">
        <v>605</v>
      </c>
      <c r="D379" s="30">
        <v>9</v>
      </c>
    </row>
    <row r="380" spans="1:4" x14ac:dyDescent="0.15">
      <c r="A380" s="30">
        <v>9803</v>
      </c>
      <c r="B380" s="30" t="s">
        <v>630</v>
      </c>
      <c r="C380" s="30" t="s">
        <v>598</v>
      </c>
      <c r="D380" s="30">
        <v>9</v>
      </c>
    </row>
    <row r="381" spans="1:4" x14ac:dyDescent="0.15">
      <c r="A381" s="30">
        <v>9804</v>
      </c>
      <c r="B381" s="30" t="s">
        <v>630</v>
      </c>
      <c r="C381" s="30" t="s">
        <v>599</v>
      </c>
      <c r="D381" s="30">
        <v>9</v>
      </c>
    </row>
    <row r="382" spans="1:4" x14ac:dyDescent="0.15">
      <c r="A382" s="30">
        <v>9912</v>
      </c>
      <c r="B382" s="30" t="s">
        <v>630</v>
      </c>
      <c r="C382" s="30" t="s">
        <v>600</v>
      </c>
      <c r="D382" s="30">
        <v>9</v>
      </c>
    </row>
    <row r="383" spans="1:4" x14ac:dyDescent="0.15">
      <c r="A383" s="30">
        <v>9913</v>
      </c>
      <c r="B383" s="30" t="s">
        <v>630</v>
      </c>
      <c r="C383" s="30" t="s">
        <v>601</v>
      </c>
      <c r="D383" s="30">
        <v>9</v>
      </c>
    </row>
    <row r="384" spans="1:4" x14ac:dyDescent="0.15">
      <c r="A384" s="30">
        <v>9914</v>
      </c>
      <c r="B384" s="30" t="s">
        <v>630</v>
      </c>
      <c r="C384" s="30" t="s">
        <v>603</v>
      </c>
      <c r="D384" s="30">
        <v>9</v>
      </c>
    </row>
    <row r="385" spans="1:4" x14ac:dyDescent="0.15">
      <c r="A385" s="30">
        <v>9919</v>
      </c>
      <c r="B385" s="30" t="s">
        <v>630</v>
      </c>
      <c r="C385" s="30" t="s">
        <v>14</v>
      </c>
      <c r="D385" s="30">
        <v>9</v>
      </c>
    </row>
    <row r="386" spans="1:4" x14ac:dyDescent="0.15">
      <c r="A386" s="30">
        <v>9921</v>
      </c>
      <c r="B386" s="30" t="s">
        <v>630</v>
      </c>
      <c r="C386" s="30" t="s">
        <v>15</v>
      </c>
      <c r="D386" s="30">
        <v>9</v>
      </c>
    </row>
    <row r="387" spans="1:4" x14ac:dyDescent="0.15">
      <c r="A387" s="30">
        <v>9935</v>
      </c>
      <c r="B387" s="30" t="s">
        <v>630</v>
      </c>
      <c r="C387" s="30" t="s">
        <v>13</v>
      </c>
      <c r="D387" s="30">
        <v>9</v>
      </c>
    </row>
  </sheetData>
  <autoFilter ref="A1:D387"/>
  <sortState ref="A2:D387">
    <sortCondition ref="A1:A387"/>
  </sortState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733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IF(COUNTIFS('2.受験生データ'!J17,"*推薦*")&gt;0,'2.受験生データ'!E17,"")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IF(COUNTIFS('2.受験生データ'!J17,"*推薦*")&gt;0,'2.受験生データ'!K17,"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IF(COUNTIFS('2.受験生データ'!J17,"*推薦*")&gt;0,'2.受験生データ'!D17,"")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734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616"/>
      <c r="D8" s="616"/>
      <c r="E8" s="616"/>
      <c r="F8" s="615"/>
      <c r="G8" s="615"/>
      <c r="H8" s="615"/>
      <c r="I8" s="6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611" t="s">
        <v>553</v>
      </c>
      <c r="D9" s="388"/>
      <c r="E9" s="389"/>
      <c r="F9" s="612" t="s">
        <v>551</v>
      </c>
      <c r="G9" s="613"/>
      <c r="H9" s="613"/>
      <c r="I9" s="614"/>
      <c r="J9" s="460" t="str">
        <f>IF(COUNTIFS('2.受験生データ'!J18,"*推薦選抜のみ*")&gt;0,"〇","")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IF(COUNTIFS('2.受験生データ'!J18,"*学力選抜のみ*")&gt;0,"〇","")</f>
        <v/>
      </c>
      <c r="K10" s="401"/>
      <c r="L10" s="531"/>
      <c r="M10" s="532"/>
      <c r="N10" s="408" t="str">
        <f>IF(OR(COUNTIFS('2.受験生データ'!K18,"*工*")&gt;0,COUNTIFS('2.受験生データ'!K18,"*化*")&gt;0),'2.受験生データ'!K18&amp;"科","－－－－－－")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IF(OR(COUNTIFS('2.受験生データ'!L18,"*工*")&gt;0,COUNTIFS('2.受験生データ'!L18,"*化*")&gt;0),'2.受験生データ'!L18&amp;"科","－－－－－－")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IF(OR(COUNTIFS('2.受験生データ'!M18,"*工*")&gt;0,COUNTIFS('2.受験生データ'!M18,"*化*")&gt;0),'2.受験生データ'!M18&amp;"科","－－－－－－")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IF(COUNTIFS('2.受験生データ'!J18,"*および*")&gt;0,"〇","")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IF(COUNTBLANK('2.受験生データ'!E18),"",'2.受験生データ'!E18)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IF(COUNTBLANK('2.受験生データ'!D18),"",'2.受験生データ'!D18)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IF('2.受験生データ'!F18="男",男性１,IF('2.受験生データ'!F18="女",女性１,"男 ・ 女"))</f>
        <v>男 ・ 女</v>
      </c>
      <c r="U13" s="397"/>
      <c r="V13" s="397"/>
      <c r="W13" s="397"/>
      <c r="X13" s="440" t="str">
        <f>IF(COUNTBLANK('2.受験生データ'!G18),"西暦　　年　　月　　日生",CONCATENATE('2.受験生データ'!G18,'2.受験生データ'!H18,'2.受験生データ'!I18,"生"))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734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IF(COUNTIFS('2.受験生データ'!J18,"*推薦*")&gt;0,'2.受験生データ'!E18,"")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IF(COUNTIFS('2.受験生データ'!J18,"*推薦*")&gt;0,'2.受験生データ'!K18,"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IF(COUNTIFS('2.受験生データ'!J18,"*推薦*")&gt;0,'2.受験生データ'!D18,"")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735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665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616"/>
      <c r="D8" s="616"/>
      <c r="E8" s="616"/>
      <c r="F8" s="615"/>
      <c r="G8" s="615"/>
      <c r="H8" s="615"/>
      <c r="I8" s="6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611" t="s">
        <v>553</v>
      </c>
      <c r="D9" s="388"/>
      <c r="E9" s="389"/>
      <c r="F9" s="612" t="s">
        <v>551</v>
      </c>
      <c r="G9" s="613"/>
      <c r="H9" s="613"/>
      <c r="I9" s="614"/>
      <c r="J9" s="460" t="str">
        <f>IF(COUNTIFS('2.受験生データ'!J19,"*推薦選抜のみ*")&gt;0,"〇","")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IF(COUNTIFS('2.受験生データ'!J19,"*学力選抜のみ*")&gt;0,"〇","")</f>
        <v/>
      </c>
      <c r="K10" s="401"/>
      <c r="L10" s="531"/>
      <c r="M10" s="532"/>
      <c r="N10" s="408" t="str">
        <f>IF(OR(COUNTIFS('2.受験生データ'!K19,"*工*")&gt;0,COUNTIFS('2.受験生データ'!K19,"*化*")&gt;0),'2.受験生データ'!K19&amp;"科","－－－－－－")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IF(OR(COUNTIFS('2.受験生データ'!L19,"*工*")&gt;0,COUNTIFS('2.受験生データ'!L19,"*化*")&gt;0),'2.受験生データ'!L19&amp;"科","－－－－－－")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IF(OR(COUNTIFS('2.受験生データ'!M19,"*工*")&gt;0,COUNTIFS('2.受験生データ'!M19,"*化*")&gt;0),'2.受験生データ'!M19&amp;"科","－－－－－－")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IF(COUNTIFS('2.受験生データ'!J19,"*および*")&gt;0,"〇","")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IF(COUNTBLANK('2.受験生データ'!E19),"",'2.受験生データ'!E19)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IF(COUNTBLANK('2.受験生データ'!D19),"",'2.受験生データ'!D19)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IF('2.受験生データ'!F19="男",男性１,IF('2.受験生データ'!F19="女",女性１,"男 ・ 女"))</f>
        <v>男 ・ 女</v>
      </c>
      <c r="U13" s="397"/>
      <c r="V13" s="397"/>
      <c r="W13" s="397"/>
      <c r="X13" s="440" t="str">
        <f>IF(COUNTBLANK('2.受験生データ'!G19),"西暦　　年　　月　　日生",CONCATENATE('2.受験生データ'!G19,'2.受験生データ'!H19,'2.受験生データ'!I19,"生"))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735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IF(COUNTIFS('2.受験生データ'!J19,"*推薦*")&gt;0,'2.受験生データ'!E19,"")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IF(COUNTIFS('2.受験生データ'!J19,"*推薦*")&gt;0,'2.受験生データ'!K19,"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IF(COUNTIFS('2.受験生データ'!J19,"*推薦*")&gt;0,'2.受験生データ'!D19,"")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736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616"/>
      <c r="D8" s="616"/>
      <c r="E8" s="616"/>
      <c r="F8" s="615"/>
      <c r="G8" s="615"/>
      <c r="H8" s="615"/>
      <c r="I8" s="615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611" t="s">
        <v>553</v>
      </c>
      <c r="D9" s="388"/>
      <c r="E9" s="389"/>
      <c r="F9" s="612" t="s">
        <v>551</v>
      </c>
      <c r="G9" s="613"/>
      <c r="H9" s="613"/>
      <c r="I9" s="614"/>
      <c r="J9" s="460" t="str">
        <f>IF(COUNTIFS('2.受験生データ'!J20,"*推薦選抜のみ*")&gt;0,"〇","")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IF(COUNTIFS('2.受験生データ'!J20,"*学力選抜のみ*")&gt;0,"〇","")</f>
        <v/>
      </c>
      <c r="K10" s="401"/>
      <c r="L10" s="531"/>
      <c r="M10" s="532"/>
      <c r="N10" s="408" t="str">
        <f>IF(OR(COUNTIFS('2.受験生データ'!K20,"*工*")&gt;0,COUNTIFS('2.受験生データ'!K20,"*化*")&gt;0),'2.受験生データ'!K20&amp;"科","－－－－－－")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IF(OR(COUNTIFS('2.受験生データ'!L20,"*工*")&gt;0,COUNTIFS('2.受験生データ'!L20,"*化*")&gt;0),'2.受験生データ'!L20&amp;"科","－－－－－－")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IF(OR(COUNTIFS('2.受験生データ'!M20,"*工*")&gt;0,COUNTIFS('2.受験生データ'!M20,"*化*")&gt;0),'2.受験生データ'!M20&amp;"科","－－－－－－")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IF(COUNTIFS('2.受験生データ'!J20,"*および*")&gt;0,"〇","")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IF(COUNTBLANK('2.受験生データ'!E20),"",'2.受験生データ'!E20)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IF(COUNTBLANK('2.受験生データ'!D20),"",'2.受験生データ'!D20)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IF('2.受験生データ'!F20="男",男性１,IF('2.受験生データ'!F20="女",女性１,"男 ・ 女"))</f>
        <v>男 ・ 女</v>
      </c>
      <c r="U13" s="397"/>
      <c r="V13" s="397"/>
      <c r="W13" s="397"/>
      <c r="X13" s="440" t="str">
        <f>IF(COUNTBLANK('2.受験生データ'!G20),"西暦　　年　　月　　日生",CONCATENATE('2.受験生データ'!G20,'2.受験生データ'!H20,'2.受験生データ'!I20,"生"))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736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IF(COUNTIFS('2.受験生データ'!J20,"*推薦*")&gt;0,'2.受験生データ'!E20,"")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IF(COUNTIFS('2.受験生データ'!J20,"*推薦*")&gt;0,'2.受験生データ'!K20,"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IF(COUNTIFS('2.受験生データ'!J20,"*推薦*")&gt;0,'2.受験生データ'!D20,"")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737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448"/>
      <c r="D8" s="448"/>
      <c r="E8" s="448"/>
      <c r="F8" s="512"/>
      <c r="G8" s="512"/>
      <c r="H8" s="512"/>
      <c r="I8" s="512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449" t="s">
        <v>553</v>
      </c>
      <c r="D9" s="450"/>
      <c r="E9" s="451"/>
      <c r="F9" s="378" t="s">
        <v>551</v>
      </c>
      <c r="G9" s="379"/>
      <c r="H9" s="379"/>
      <c r="I9" s="380"/>
      <c r="J9" s="460" t="str">
        <f>IF(COUNTIFS('2.受験生データ'!J21,"*推薦選抜のみ*")&gt;0,"〇","")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IF(COUNTIFS('2.受験生データ'!J21,"*学力選抜のみ*")&gt;0,"〇","")</f>
        <v/>
      </c>
      <c r="K10" s="401"/>
      <c r="L10" s="531"/>
      <c r="M10" s="532"/>
      <c r="N10" s="408" t="str">
        <f>IF(OR(COUNTIFS('2.受験生データ'!K21,"*工*")&gt;0,COUNTIFS('2.受験生データ'!K21,"*化*")&gt;0),'2.受験生データ'!K21&amp;"科","－－－－－－")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IF(OR(COUNTIFS('2.受験生データ'!L21,"*工*")&gt;0,COUNTIFS('2.受験生データ'!L21,"*化*")&gt;0),'2.受験生データ'!L21&amp;"科","－－－－－－")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IF(OR(COUNTIFS('2.受験生データ'!M21,"*工*")&gt;0,COUNTIFS('2.受験生データ'!M21,"*化*")&gt;0),'2.受験生データ'!M21&amp;"科","－－－－－－")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IF(COUNTIFS('2.受験生データ'!J21,"*および*")&gt;0,"〇","")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IF(COUNTBLANK('2.受験生データ'!E21),"",'2.受験生データ'!E21)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IF(COUNTBLANK('2.受験生データ'!D21),"",'2.受験生データ'!D21)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IF('2.受験生データ'!F21="男",男性１,IF('2.受験生データ'!F21="女",女性１,"男 ・ 女"))</f>
        <v>男 ・ 女</v>
      </c>
      <c r="U13" s="397"/>
      <c r="V13" s="397"/>
      <c r="W13" s="397"/>
      <c r="X13" s="440" t="str">
        <f>IF(COUNTBLANK('2.受験生データ'!G21),"西暦　　年　　月　　日生",CONCATENATE('2.受験生データ'!G21,'2.受験生データ'!H21,'2.受験生データ'!I21,"生"))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737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IF(COUNTIFS('2.受験生データ'!J21,"*推薦*")&gt;0,'2.受験生データ'!E21,"")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IF(COUNTIFS('2.受験生データ'!J21,"*推薦*")&gt;0,'2.受験生データ'!K21,"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IF(COUNTIFS('2.受験生データ'!J21,"*推薦*")&gt;0,'2.受験生データ'!D21,"")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738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448"/>
      <c r="D8" s="448"/>
      <c r="E8" s="448"/>
      <c r="F8" s="512"/>
      <c r="G8" s="512"/>
      <c r="H8" s="512"/>
      <c r="I8" s="512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449" t="s">
        <v>553</v>
      </c>
      <c r="D9" s="450"/>
      <c r="E9" s="451"/>
      <c r="F9" s="378" t="s">
        <v>551</v>
      </c>
      <c r="G9" s="379"/>
      <c r="H9" s="379"/>
      <c r="I9" s="380"/>
      <c r="J9" s="460" t="str">
        <f>IF(COUNTIFS('2.受験生データ'!J22,"*推薦選抜のみ*")&gt;0,"〇","")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IF(COUNTIFS('2.受験生データ'!J22,"*学力選抜のみ*")&gt;0,"〇","")</f>
        <v/>
      </c>
      <c r="K10" s="401"/>
      <c r="L10" s="531"/>
      <c r="M10" s="532"/>
      <c r="N10" s="408" t="str">
        <f>IF(OR(COUNTIFS('2.受験生データ'!K22,"*工*")&gt;0,COUNTIFS('2.受験生データ'!K22,"*化*")&gt;0),'2.受験生データ'!K22&amp;"科","－－－－－－")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IF(OR(COUNTIFS('2.受験生データ'!L22,"*工*")&gt;0,COUNTIFS('2.受験生データ'!L22,"*化*")&gt;0),'2.受験生データ'!L22&amp;"科","－－－－－－")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IF(OR(COUNTIFS('2.受験生データ'!M22,"*工*")&gt;0,COUNTIFS('2.受験生データ'!M22,"*化*")&gt;0),'2.受験生データ'!M22&amp;"科","－－－－－－")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IF(COUNTIFS('2.受験生データ'!J22,"*および*")&gt;0,"〇","")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IF(COUNTBLANK('2.受験生データ'!E22),"",'2.受験生データ'!E22)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IF(COUNTBLANK('2.受験生データ'!D22),"",'2.受験生データ'!D22)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IF('2.受験生データ'!F22="男",男性１,IF('2.受験生データ'!F22="女",女性１,"男 ・ 女"))</f>
        <v>男 ・ 女</v>
      </c>
      <c r="U13" s="397"/>
      <c r="V13" s="397"/>
      <c r="W13" s="397"/>
      <c r="X13" s="440" t="str">
        <f>IF(COUNTBLANK('2.受験生データ'!G21),"西暦　　年　　月　　日生",CONCATENATE('2.受験生データ'!G22,'2.受験生データ'!H22,'2.受験生データ'!I22,"生"))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H19:I21"/>
    <mergeCell ref="J19:K21"/>
    <mergeCell ref="L19:M21"/>
    <mergeCell ref="N19:O21"/>
    <mergeCell ref="Z19:AH21"/>
    <mergeCell ref="X22:Y22"/>
    <mergeCell ref="D29:D33"/>
    <mergeCell ref="L33:AH33"/>
    <mergeCell ref="P19:Q21"/>
    <mergeCell ref="T24:U24"/>
    <mergeCell ref="V24:W24"/>
    <mergeCell ref="Z23:AH23"/>
    <mergeCell ref="X24:Y24"/>
    <mergeCell ref="Z24:AH24"/>
    <mergeCell ref="L24:M24"/>
    <mergeCell ref="N24:O24"/>
    <mergeCell ref="P24:Q24"/>
    <mergeCell ref="R24:S24"/>
    <mergeCell ref="P23:Q23"/>
    <mergeCell ref="R23:S23"/>
    <mergeCell ref="T23:U23"/>
    <mergeCell ref="V23:W23"/>
    <mergeCell ref="H22:I22"/>
    <mergeCell ref="Q39:AD39"/>
    <mergeCell ref="AE39:AF40"/>
    <mergeCell ref="AG39:AH40"/>
    <mergeCell ref="T40:AC40"/>
    <mergeCell ref="D37:N37"/>
    <mergeCell ref="F29:G30"/>
    <mergeCell ref="H29:K30"/>
    <mergeCell ref="L29:AH30"/>
    <mergeCell ref="F31:G31"/>
    <mergeCell ref="H31:J31"/>
    <mergeCell ref="L31:AH31"/>
    <mergeCell ref="T38:AG38"/>
    <mergeCell ref="J22:K22"/>
    <mergeCell ref="F32:G32"/>
    <mergeCell ref="H32:J32"/>
    <mergeCell ref="L32:AH32"/>
    <mergeCell ref="F33:G33"/>
    <mergeCell ref="H33:J33"/>
    <mergeCell ref="N23:O23"/>
    <mergeCell ref="F24:G24"/>
    <mergeCell ref="H24:I24"/>
    <mergeCell ref="J24:K24"/>
    <mergeCell ref="X23:Y23"/>
    <mergeCell ref="F23:G23"/>
    <mergeCell ref="H23:I23"/>
    <mergeCell ref="J23:K23"/>
    <mergeCell ref="L23:M23"/>
    <mergeCell ref="L22:M22"/>
    <mergeCell ref="N22:O22"/>
    <mergeCell ref="P22:Q22"/>
    <mergeCell ref="R22:S22"/>
    <mergeCell ref="T22:U22"/>
    <mergeCell ref="V22:W22"/>
    <mergeCell ref="Z22:AH22"/>
    <mergeCell ref="P15:AD15"/>
    <mergeCell ref="F18:O18"/>
    <mergeCell ref="J11:K11"/>
    <mergeCell ref="C13:E14"/>
    <mergeCell ref="F13:S14"/>
    <mergeCell ref="K2:Z2"/>
    <mergeCell ref="I3:AB4"/>
    <mergeCell ref="U9:AA9"/>
    <mergeCell ref="AB9:AH9"/>
    <mergeCell ref="J10:K10"/>
    <mergeCell ref="N10:T11"/>
    <mergeCell ref="U10:AA11"/>
    <mergeCell ref="F6:I8"/>
    <mergeCell ref="J6:Y8"/>
    <mergeCell ref="Z6:AA8"/>
    <mergeCell ref="AB6:AH8"/>
    <mergeCell ref="C6:E8"/>
    <mergeCell ref="T13:W14"/>
    <mergeCell ref="X13:AH14"/>
    <mergeCell ref="AE15:AH15"/>
    <mergeCell ref="M16:AH16"/>
    <mergeCell ref="P18:AD18"/>
    <mergeCell ref="F17:AH17"/>
    <mergeCell ref="F10:I10"/>
    <mergeCell ref="F43:AH43"/>
    <mergeCell ref="F22:G22"/>
    <mergeCell ref="C9:E11"/>
    <mergeCell ref="J9:K9"/>
    <mergeCell ref="L9:M11"/>
    <mergeCell ref="N9:T9"/>
    <mergeCell ref="R19:S21"/>
    <mergeCell ref="T19:U21"/>
    <mergeCell ref="D19:D28"/>
    <mergeCell ref="G19:G20"/>
    <mergeCell ref="F25:AH25"/>
    <mergeCell ref="F26:AH28"/>
    <mergeCell ref="F20:F21"/>
    <mergeCell ref="C15:E18"/>
    <mergeCell ref="AE18:AH18"/>
    <mergeCell ref="V19:W21"/>
    <mergeCell ref="X19:Y21"/>
    <mergeCell ref="C12:E12"/>
    <mergeCell ref="F12:S12"/>
    <mergeCell ref="F16:L16"/>
    <mergeCell ref="AB10:AH11"/>
    <mergeCell ref="F11:I11"/>
    <mergeCell ref="F15:O15"/>
    <mergeCell ref="F9:I9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B2:K14"/>
  <sheetViews>
    <sheetView showGridLines="0" tabSelected="1" showRuler="0" zoomScaleNormal="100" workbookViewId="0">
      <selection activeCell="E7" sqref="E7:I7"/>
    </sheetView>
  </sheetViews>
  <sheetFormatPr defaultColWidth="8.875" defaultRowHeight="13.5" x14ac:dyDescent="0.15"/>
  <cols>
    <col min="1" max="1" width="2.875" customWidth="1"/>
    <col min="2" max="2" width="2.125" customWidth="1"/>
    <col min="3" max="3" width="4.125" customWidth="1"/>
    <col min="4" max="4" width="14" customWidth="1"/>
    <col min="5" max="5" width="10.125" customWidth="1"/>
    <col min="6" max="6" width="1" customWidth="1"/>
    <col min="7" max="7" width="9.375" customWidth="1"/>
    <col min="8" max="8" width="1" customWidth="1"/>
    <col min="9" max="9" width="9.875" customWidth="1"/>
    <col min="10" max="10" width="28.125" customWidth="1"/>
    <col min="11" max="12" width="2.125" customWidth="1"/>
  </cols>
  <sheetData>
    <row r="2" spans="2:11" s="23" customFormat="1" ht="18.75" x14ac:dyDescent="0.15">
      <c r="B2" s="290">
        <f>データ!$B$2</f>
        <v>2024</v>
      </c>
      <c r="C2" s="290"/>
      <c r="D2" s="290"/>
      <c r="E2" s="291" t="s">
        <v>774</v>
      </c>
      <c r="F2" s="291"/>
      <c r="G2" s="291"/>
      <c r="H2" s="291"/>
      <c r="I2" s="291"/>
      <c r="J2" s="291"/>
      <c r="K2" s="291"/>
    </row>
    <row r="3" spans="2:11" ht="27" customHeight="1" x14ac:dyDescent="0.2">
      <c r="B3" s="1"/>
      <c r="C3" s="295" t="s">
        <v>432</v>
      </c>
      <c r="D3" s="295"/>
      <c r="E3" s="295"/>
      <c r="F3" s="295"/>
      <c r="G3" s="295"/>
      <c r="H3" s="295"/>
      <c r="I3" s="295"/>
      <c r="J3" s="295"/>
      <c r="K3" s="1"/>
    </row>
    <row r="4" spans="2:11" ht="12.75" customHeight="1" x14ac:dyDescent="0.15">
      <c r="B4" s="6"/>
      <c r="C4" s="7"/>
      <c r="D4" s="7"/>
      <c r="E4" s="7"/>
      <c r="F4" s="7"/>
      <c r="G4" s="7"/>
      <c r="H4" s="7"/>
      <c r="I4" s="7"/>
      <c r="J4" s="7"/>
      <c r="K4" s="8"/>
    </row>
    <row r="5" spans="2:11" ht="45.6" customHeight="1" x14ac:dyDescent="0.15">
      <c r="B5" s="6"/>
      <c r="C5" s="293" t="s">
        <v>440</v>
      </c>
      <c r="D5" s="294"/>
      <c r="E5" s="294"/>
      <c r="F5" s="294"/>
      <c r="G5" s="294"/>
      <c r="H5" s="294"/>
      <c r="I5" s="294"/>
      <c r="J5" s="294"/>
      <c r="K5" s="8"/>
    </row>
    <row r="6" spans="2:11" ht="30.75" customHeight="1" thickBot="1" x14ac:dyDescent="0.2">
      <c r="B6" s="9"/>
      <c r="C6" s="11" t="s">
        <v>767</v>
      </c>
      <c r="D6" s="10" t="s">
        <v>53</v>
      </c>
      <c r="E6" s="282" t="s">
        <v>772</v>
      </c>
      <c r="F6" s="282"/>
      <c r="G6" s="282"/>
      <c r="H6" s="282"/>
      <c r="I6" s="282"/>
      <c r="J6" s="289"/>
      <c r="K6" s="8"/>
    </row>
    <row r="7" spans="2:11" ht="20.100000000000001" customHeight="1" thickTop="1" thickBot="1" x14ac:dyDescent="0.2">
      <c r="B7" s="6"/>
      <c r="C7" s="13"/>
      <c r="D7" s="13"/>
      <c r="E7" s="284"/>
      <c r="F7" s="285"/>
      <c r="G7" s="286"/>
      <c r="H7" s="286"/>
      <c r="I7" s="287"/>
      <c r="J7" s="20" t="s">
        <v>433</v>
      </c>
      <c r="K7" s="8"/>
    </row>
    <row r="8" spans="2:11" ht="6.75" customHeight="1" thickTop="1" x14ac:dyDescent="0.15">
      <c r="B8" s="6"/>
      <c r="C8" s="14"/>
      <c r="D8" s="15"/>
      <c r="E8" s="21"/>
      <c r="F8" s="21"/>
      <c r="G8" s="21"/>
      <c r="H8" s="21"/>
      <c r="I8" s="21"/>
      <c r="J8" s="21"/>
      <c r="K8" s="8"/>
    </row>
    <row r="9" spans="2:11" ht="31.5" customHeight="1" thickBot="1" x14ac:dyDescent="0.2">
      <c r="B9" s="9"/>
      <c r="C9" s="11" t="s">
        <v>768</v>
      </c>
      <c r="D9" s="10" t="s">
        <v>360</v>
      </c>
      <c r="E9" s="282" t="s">
        <v>773</v>
      </c>
      <c r="F9" s="282"/>
      <c r="G9" s="282"/>
      <c r="H9" s="282"/>
      <c r="I9" s="282"/>
      <c r="J9" s="292"/>
      <c r="K9" s="8"/>
    </row>
    <row r="10" spans="2:11" ht="20.25" customHeight="1" thickTop="1" thickBot="1" x14ac:dyDescent="0.2">
      <c r="B10" s="9"/>
      <c r="C10" s="16"/>
      <c r="D10" s="16"/>
      <c r="E10" s="288"/>
      <c r="F10" s="285"/>
      <c r="G10" s="286"/>
      <c r="H10" s="286"/>
      <c r="I10" s="287"/>
      <c r="J10" s="20" t="s">
        <v>431</v>
      </c>
      <c r="K10" s="8"/>
    </row>
    <row r="11" spans="2:11" ht="9.75" customHeight="1" thickTop="1" x14ac:dyDescent="0.15">
      <c r="B11" s="9"/>
      <c r="C11" s="12"/>
      <c r="D11" s="12"/>
      <c r="E11" s="14"/>
      <c r="F11" s="14"/>
      <c r="G11" s="14"/>
      <c r="H11" s="14"/>
      <c r="I11" s="14"/>
      <c r="J11" s="14"/>
      <c r="K11" s="8"/>
    </row>
    <row r="12" spans="2:11" ht="44.25" customHeight="1" thickBot="1" x14ac:dyDescent="0.2">
      <c r="B12" s="9"/>
      <c r="C12" s="11" t="s">
        <v>769</v>
      </c>
      <c r="D12" s="10" t="s">
        <v>423</v>
      </c>
      <c r="E12" s="282" t="s">
        <v>430</v>
      </c>
      <c r="F12" s="282"/>
      <c r="G12" s="282"/>
      <c r="H12" s="282"/>
      <c r="I12" s="282"/>
      <c r="J12" s="283"/>
      <c r="K12" s="8"/>
    </row>
    <row r="13" spans="2:11" ht="21" customHeight="1" thickTop="1" thickBot="1" x14ac:dyDescent="0.2">
      <c r="B13" s="6"/>
      <c r="C13" s="13"/>
      <c r="D13" s="13"/>
      <c r="E13" s="206"/>
      <c r="F13" s="20"/>
      <c r="G13" s="73"/>
      <c r="H13" s="20"/>
      <c r="I13" s="73"/>
      <c r="J13" s="20"/>
      <c r="K13" s="8"/>
    </row>
    <row r="14" spans="2:11" ht="9" customHeight="1" thickTop="1" x14ac:dyDescent="0.15">
      <c r="B14" s="19"/>
      <c r="C14" s="18"/>
      <c r="D14" s="18"/>
      <c r="E14" s="18"/>
      <c r="F14" s="18"/>
      <c r="G14" s="18"/>
      <c r="H14" s="18"/>
      <c r="I14" s="18"/>
      <c r="J14" s="18"/>
      <c r="K14" s="17"/>
    </row>
  </sheetData>
  <sheetProtection sheet="1" selectLockedCells="1"/>
  <dataConsolidate/>
  <mergeCells count="9">
    <mergeCell ref="E12:J12"/>
    <mergeCell ref="E7:I7"/>
    <mergeCell ref="E10:I10"/>
    <mergeCell ref="E6:J6"/>
    <mergeCell ref="B2:D2"/>
    <mergeCell ref="E2:K2"/>
    <mergeCell ref="E9:J9"/>
    <mergeCell ref="C5:J5"/>
    <mergeCell ref="C3:J3"/>
  </mergeCells>
  <phoneticPr fontId="2"/>
  <dataValidations count="4">
    <dataValidation type="list" allowBlank="1" showInputMessage="1" showErrorMessage="1" sqref="G13">
      <formula1>月</formula1>
    </dataValidation>
    <dataValidation type="list" allowBlank="1" showInputMessage="1" showErrorMessage="1" sqref="I13">
      <formula1>日</formula1>
    </dataValidation>
    <dataValidation allowBlank="1" showInputMessage="1" sqref="E7:I7"/>
    <dataValidation type="list" allowBlank="1" showInputMessage="1" showErrorMessage="1" sqref="E13">
      <formula1>年選択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C000"/>
    <pageSetUpPr fitToPage="1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738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230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74"/>
      <c r="AG9" s="75"/>
      <c r="AH9" s="74"/>
      <c r="AI9" s="139"/>
    </row>
    <row r="10" spans="2:36" ht="15.6" customHeight="1" x14ac:dyDescent="0.15">
      <c r="B10" s="88"/>
      <c r="C10" s="145"/>
      <c r="D10" s="230"/>
      <c r="E10" s="230"/>
      <c r="F10" s="230"/>
      <c r="G10" s="230"/>
      <c r="H10" s="230"/>
      <c r="I10" s="230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2"/>
      <c r="AF13" s="232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0</v>
      </c>
      <c r="D19" s="506"/>
      <c r="E19" s="506"/>
      <c r="F19" s="560"/>
      <c r="G19" s="593" t="str">
        <f>IF(COUNTIFS('2.受験生データ'!J22,"*推薦*")&gt;0,'2.受験生データ'!E22,"")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IF(COUNTIFS('2.受験生データ'!J22,"*推薦*")&gt;0,'2.受験生データ'!K22,"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450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IF(COUNTIFS('2.受験生データ'!J22,"*推薦*")&gt;0,'2.受験生データ'!D22,"")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J3:M3"/>
    <mergeCell ref="U3:Y4"/>
    <mergeCell ref="E15:AE16"/>
    <mergeCell ref="R17:R18"/>
    <mergeCell ref="C19:F19"/>
    <mergeCell ref="G19:Q19"/>
    <mergeCell ref="R19:U21"/>
    <mergeCell ref="V19:AD21"/>
    <mergeCell ref="AE19:AF21"/>
    <mergeCell ref="C20:F21"/>
    <mergeCell ref="G20:Q21"/>
    <mergeCell ref="W6:AG7"/>
    <mergeCell ref="K8:Y9"/>
    <mergeCell ref="U11:AG11"/>
    <mergeCell ref="U12:AD12"/>
    <mergeCell ref="AE12:AF12"/>
    <mergeCell ref="AJ24:AM31"/>
    <mergeCell ref="J27:AF27"/>
    <mergeCell ref="Z31:AE31"/>
    <mergeCell ref="M31:N31"/>
    <mergeCell ref="W31:X31"/>
    <mergeCell ref="O25:W25"/>
    <mergeCell ref="O26:U26"/>
    <mergeCell ref="O31:V31"/>
    <mergeCell ref="H25:L25"/>
    <mergeCell ref="G31:L31"/>
    <mergeCell ref="C22:D22"/>
    <mergeCell ref="E22:AG22"/>
    <mergeCell ref="AC25:AF25"/>
    <mergeCell ref="G26:M26"/>
    <mergeCell ref="G49:H49"/>
    <mergeCell ref="N49:O49"/>
    <mergeCell ref="V49:W49"/>
    <mergeCell ref="AD49:AE49"/>
    <mergeCell ref="K32:P32"/>
    <mergeCell ref="S32:W32"/>
    <mergeCell ref="E33:AE34"/>
    <mergeCell ref="F39:AF47"/>
    <mergeCell ref="C23:L23"/>
    <mergeCell ref="M23:AG23"/>
    <mergeCell ref="D32:G32"/>
  </mergeCells>
  <phoneticPr fontId="29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ageMargins left="0.70866141732283472" right="0.51181102362204722" top="0.35433070866141736" bottom="0.35433070866141736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A1:AO58"/>
  <sheetViews>
    <sheetView zoomScaleNormal="100" workbookViewId="0">
      <selection activeCell="D11" sqref="D11"/>
    </sheetView>
  </sheetViews>
  <sheetFormatPr defaultColWidth="8.875" defaultRowHeight="13.5" x14ac:dyDescent="0.15"/>
  <cols>
    <col min="1" max="1" width="3.375" customWidth="1"/>
    <col min="2" max="2" width="2.875" customWidth="1"/>
    <col min="3" max="3" width="13" style="2" customWidth="1"/>
    <col min="4" max="4" width="23.5" customWidth="1"/>
    <col min="5" max="5" width="22.875" customWidth="1"/>
    <col min="6" max="6" width="5.125" customWidth="1"/>
    <col min="7" max="7" width="10.625" customWidth="1"/>
    <col min="8" max="8" width="6.375" customWidth="1"/>
    <col min="9" max="9" width="7.125" customWidth="1"/>
    <col min="10" max="10" width="19.5" customWidth="1"/>
    <col min="11" max="11" width="14.125" customWidth="1"/>
    <col min="12" max="13" width="11.625" customWidth="1"/>
    <col min="14" max="14" width="7.375" customWidth="1"/>
    <col min="15" max="41" width="8.875" style="35"/>
  </cols>
  <sheetData>
    <row r="1" spans="1:16" ht="18" customHeight="1" x14ac:dyDescent="0.2">
      <c r="A1" s="34"/>
      <c r="B1" s="34"/>
      <c r="C1" s="52" t="s">
        <v>708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34"/>
    </row>
    <row r="2" spans="1:16" ht="25.35" customHeight="1" x14ac:dyDescent="0.15">
      <c r="A2" s="34"/>
      <c r="B2" s="34"/>
      <c r="C2" s="303" t="s">
        <v>649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4"/>
    </row>
    <row r="3" spans="1:16" ht="20.100000000000001" customHeight="1" x14ac:dyDescent="0.15">
      <c r="A3" s="34"/>
      <c r="B3" s="34"/>
      <c r="C3" s="32" t="s">
        <v>562</v>
      </c>
      <c r="D3" s="4" t="s">
        <v>375</v>
      </c>
      <c r="E3" s="4" t="s">
        <v>427</v>
      </c>
      <c r="F3" s="4" t="s">
        <v>376</v>
      </c>
      <c r="G3" s="33" t="s">
        <v>728</v>
      </c>
      <c r="H3" s="4" t="s">
        <v>379</v>
      </c>
      <c r="I3" s="4" t="s">
        <v>396</v>
      </c>
      <c r="J3" s="4" t="s">
        <v>559</v>
      </c>
      <c r="K3" s="4" t="s">
        <v>489</v>
      </c>
      <c r="L3" s="4" t="s">
        <v>570</v>
      </c>
      <c r="M3" s="4" t="s">
        <v>570</v>
      </c>
      <c r="N3" s="34"/>
    </row>
    <row r="4" spans="1:16" ht="20.100000000000001" customHeight="1" x14ac:dyDescent="0.15">
      <c r="A4" s="34"/>
      <c r="B4" s="34"/>
      <c r="C4" s="32" t="s">
        <v>563</v>
      </c>
      <c r="D4" s="33" t="s">
        <v>565</v>
      </c>
      <c r="E4" s="33" t="s">
        <v>566</v>
      </c>
      <c r="F4" s="33" t="s">
        <v>376</v>
      </c>
      <c r="G4" s="33" t="s">
        <v>728</v>
      </c>
      <c r="H4" s="4" t="s">
        <v>379</v>
      </c>
      <c r="I4" s="4" t="s">
        <v>392</v>
      </c>
      <c r="J4" s="4" t="s">
        <v>560</v>
      </c>
      <c r="K4" s="4" t="s">
        <v>491</v>
      </c>
      <c r="L4" s="4" t="s">
        <v>490</v>
      </c>
      <c r="M4" s="4" t="s">
        <v>489</v>
      </c>
      <c r="N4" s="34"/>
    </row>
    <row r="5" spans="1:16" ht="20.100000000000001" customHeight="1" x14ac:dyDescent="0.15">
      <c r="A5" s="34"/>
      <c r="B5" s="34"/>
      <c r="C5" s="32" t="s">
        <v>564</v>
      </c>
      <c r="D5" s="33" t="s">
        <v>567</v>
      </c>
      <c r="E5" s="33" t="s">
        <v>568</v>
      </c>
      <c r="F5" s="33" t="s">
        <v>569</v>
      </c>
      <c r="G5" s="33" t="s">
        <v>739</v>
      </c>
      <c r="H5" s="4" t="s">
        <v>390</v>
      </c>
      <c r="I5" s="4" t="s">
        <v>392</v>
      </c>
      <c r="J5" s="4" t="s">
        <v>561</v>
      </c>
      <c r="K5" s="4" t="s">
        <v>492</v>
      </c>
      <c r="L5" s="4" t="s">
        <v>493</v>
      </c>
      <c r="M5" s="4" t="s">
        <v>570</v>
      </c>
      <c r="N5" s="34"/>
    </row>
    <row r="6" spans="1:16" ht="7.35" customHeight="1" x14ac:dyDescent="0.15">
      <c r="A6" s="34"/>
      <c r="B6" s="43"/>
      <c r="C6" s="54"/>
      <c r="D6" s="55"/>
      <c r="E6" s="55"/>
      <c r="F6" s="55"/>
      <c r="G6" s="56"/>
      <c r="H6" s="56"/>
      <c r="I6" s="56"/>
      <c r="J6" s="56"/>
      <c r="K6" s="56"/>
      <c r="L6" s="56"/>
      <c r="M6" s="56"/>
      <c r="N6" s="43"/>
      <c r="O6" s="61"/>
    </row>
    <row r="7" spans="1:16" ht="7.35" customHeight="1" x14ac:dyDescent="0.15">
      <c r="A7" s="34"/>
      <c r="B7" s="43"/>
      <c r="C7" s="57"/>
      <c r="D7" s="58"/>
      <c r="E7" s="58"/>
      <c r="F7" s="58"/>
      <c r="G7" s="59"/>
      <c r="H7" s="59"/>
      <c r="I7" s="59"/>
      <c r="J7" s="59"/>
      <c r="K7" s="59"/>
      <c r="L7" s="59"/>
      <c r="M7" s="59"/>
      <c r="N7" s="43"/>
      <c r="O7" s="61"/>
    </row>
    <row r="8" spans="1:16" ht="21.75" customHeight="1" x14ac:dyDescent="0.15">
      <c r="A8" s="34"/>
      <c r="B8" s="34"/>
      <c r="C8" s="60"/>
      <c r="D8" s="301" t="s">
        <v>377</v>
      </c>
      <c r="E8" s="306"/>
      <c r="F8" s="301" t="s">
        <v>378</v>
      </c>
      <c r="G8" s="302"/>
      <c r="H8" s="302"/>
      <c r="I8" s="302"/>
      <c r="J8" s="302"/>
      <c r="K8" s="302"/>
      <c r="L8" s="302"/>
      <c r="M8" s="302"/>
      <c r="N8" s="34"/>
    </row>
    <row r="9" spans="1:16" ht="15.75" customHeight="1" x14ac:dyDescent="0.15">
      <c r="A9" s="34"/>
      <c r="B9" s="34"/>
      <c r="C9" s="307" t="s">
        <v>428</v>
      </c>
      <c r="D9" s="309" t="s">
        <v>650</v>
      </c>
      <c r="E9" s="310"/>
      <c r="F9" s="310" t="s">
        <v>368</v>
      </c>
      <c r="G9" s="309" t="s">
        <v>438</v>
      </c>
      <c r="H9" s="310"/>
      <c r="I9" s="310"/>
      <c r="J9" s="299" t="s">
        <v>549</v>
      </c>
      <c r="K9" s="298" t="s">
        <v>550</v>
      </c>
      <c r="L9" s="299" t="s">
        <v>547</v>
      </c>
      <c r="M9" s="299" t="s">
        <v>548</v>
      </c>
      <c r="N9" s="34"/>
    </row>
    <row r="10" spans="1:16" ht="13.5" customHeight="1" x14ac:dyDescent="0.15">
      <c r="A10" s="34"/>
      <c r="B10" s="34"/>
      <c r="C10" s="308"/>
      <c r="D10" s="5" t="s">
        <v>435</v>
      </c>
      <c r="E10" s="5" t="s">
        <v>426</v>
      </c>
      <c r="F10" s="310"/>
      <c r="G10" s="5" t="s">
        <v>365</v>
      </c>
      <c r="H10" s="5" t="s">
        <v>366</v>
      </c>
      <c r="I10" s="5" t="s">
        <v>367</v>
      </c>
      <c r="J10" s="300"/>
      <c r="K10" s="298"/>
      <c r="L10" s="305"/>
      <c r="M10" s="305"/>
      <c r="N10" s="34"/>
    </row>
    <row r="11" spans="1:16" ht="22.35" customHeight="1" x14ac:dyDescent="0.15">
      <c r="A11" s="34"/>
      <c r="B11" s="34"/>
      <c r="C11" s="22" t="s">
        <v>709</v>
      </c>
      <c r="D11" s="247"/>
      <c r="E11" s="247"/>
      <c r="F11" s="29"/>
      <c r="G11" s="29"/>
      <c r="H11" s="29"/>
      <c r="I11" s="29"/>
      <c r="J11" s="31"/>
      <c r="K11" s="29"/>
      <c r="L11" s="29"/>
      <c r="M11" s="29"/>
      <c r="N11" s="34"/>
      <c r="O11" s="182" t="str">
        <f>CONCATENATE(J11,"_2")</f>
        <v>_2</v>
      </c>
      <c r="P11" s="182" t="str">
        <f>CONCATENATE(J11,"_3")</f>
        <v>_3</v>
      </c>
    </row>
    <row r="12" spans="1:16" ht="22.35" customHeight="1" x14ac:dyDescent="0.15">
      <c r="A12" s="34"/>
      <c r="B12" s="34"/>
      <c r="C12" s="22" t="s">
        <v>710</v>
      </c>
      <c r="D12" s="247"/>
      <c r="E12" s="247"/>
      <c r="F12" s="3"/>
      <c r="G12" s="29"/>
      <c r="H12" s="29"/>
      <c r="I12" s="29"/>
      <c r="J12" s="31"/>
      <c r="K12" s="29"/>
      <c r="L12" s="29"/>
      <c r="M12" s="29"/>
      <c r="N12" s="34"/>
      <c r="O12" s="182" t="str">
        <f t="shared" ref="O12:O22" si="0">CONCATENATE(J12,"_2")</f>
        <v>_2</v>
      </c>
      <c r="P12" s="182" t="str">
        <f t="shared" ref="P12:P22" si="1">CONCATENATE(J12,"_3")</f>
        <v>_3</v>
      </c>
    </row>
    <row r="13" spans="1:16" ht="22.35" customHeight="1" x14ac:dyDescent="0.15">
      <c r="A13" s="34"/>
      <c r="B13" s="34"/>
      <c r="C13" s="22" t="s">
        <v>711</v>
      </c>
      <c r="D13" s="247"/>
      <c r="E13" s="247"/>
      <c r="F13" s="29"/>
      <c r="G13" s="29"/>
      <c r="H13" s="29"/>
      <c r="I13" s="29"/>
      <c r="J13" s="31"/>
      <c r="K13" s="29"/>
      <c r="L13" s="29"/>
      <c r="M13" s="29"/>
      <c r="N13" s="34"/>
      <c r="O13" s="182" t="str">
        <f t="shared" si="0"/>
        <v>_2</v>
      </c>
      <c r="P13" s="182" t="str">
        <f t="shared" si="1"/>
        <v>_3</v>
      </c>
    </row>
    <row r="14" spans="1:16" ht="22.35" customHeight="1" x14ac:dyDescent="0.15">
      <c r="A14" s="34"/>
      <c r="B14" s="34"/>
      <c r="C14" s="22" t="s">
        <v>712</v>
      </c>
      <c r="D14" s="247"/>
      <c r="E14" s="247"/>
      <c r="F14" s="3"/>
      <c r="G14" s="29"/>
      <c r="H14" s="29"/>
      <c r="I14" s="29"/>
      <c r="J14" s="31"/>
      <c r="K14" s="29"/>
      <c r="L14" s="29"/>
      <c r="M14" s="29"/>
      <c r="N14" s="34"/>
      <c r="O14" s="182" t="str">
        <f t="shared" si="0"/>
        <v>_2</v>
      </c>
      <c r="P14" s="182" t="str">
        <f t="shared" si="1"/>
        <v>_3</v>
      </c>
    </row>
    <row r="15" spans="1:16" ht="22.35" customHeight="1" x14ac:dyDescent="0.15">
      <c r="A15" s="34"/>
      <c r="B15" s="34"/>
      <c r="C15" s="22" t="s">
        <v>713</v>
      </c>
      <c r="D15" s="247"/>
      <c r="E15" s="247"/>
      <c r="F15" s="29"/>
      <c r="G15" s="29"/>
      <c r="H15" s="29"/>
      <c r="I15" s="29"/>
      <c r="J15" s="31"/>
      <c r="K15" s="29"/>
      <c r="L15" s="29"/>
      <c r="M15" s="29"/>
      <c r="N15" s="34"/>
      <c r="O15" s="182" t="str">
        <f t="shared" si="0"/>
        <v>_2</v>
      </c>
      <c r="P15" s="182" t="str">
        <f t="shared" si="1"/>
        <v>_3</v>
      </c>
    </row>
    <row r="16" spans="1:16" ht="22.35" customHeight="1" x14ac:dyDescent="0.15">
      <c r="A16" s="34"/>
      <c r="B16" s="34"/>
      <c r="C16" s="22" t="s">
        <v>714</v>
      </c>
      <c r="D16" s="247"/>
      <c r="E16" s="247"/>
      <c r="F16" s="3"/>
      <c r="G16" s="29"/>
      <c r="H16" s="29"/>
      <c r="I16" s="29"/>
      <c r="J16" s="31"/>
      <c r="K16" s="29"/>
      <c r="L16" s="29"/>
      <c r="M16" s="29"/>
      <c r="N16" s="34"/>
      <c r="O16" s="182" t="str">
        <f t="shared" si="0"/>
        <v>_2</v>
      </c>
      <c r="P16" s="182" t="str">
        <f t="shared" si="1"/>
        <v>_3</v>
      </c>
    </row>
    <row r="17" spans="1:16" ht="22.35" customHeight="1" x14ac:dyDescent="0.15">
      <c r="A17" s="34"/>
      <c r="B17" s="34"/>
      <c r="C17" s="22" t="s">
        <v>715</v>
      </c>
      <c r="D17" s="247"/>
      <c r="E17" s="247"/>
      <c r="F17" s="29"/>
      <c r="G17" s="29"/>
      <c r="H17" s="29"/>
      <c r="I17" s="29"/>
      <c r="J17" s="31"/>
      <c r="K17" s="29"/>
      <c r="L17" s="29"/>
      <c r="M17" s="29"/>
      <c r="N17" s="34"/>
      <c r="O17" s="182" t="str">
        <f t="shared" si="0"/>
        <v>_2</v>
      </c>
      <c r="P17" s="182" t="str">
        <f t="shared" si="1"/>
        <v>_3</v>
      </c>
    </row>
    <row r="18" spans="1:16" ht="22.35" customHeight="1" x14ac:dyDescent="0.15">
      <c r="A18" s="34"/>
      <c r="B18" s="34"/>
      <c r="C18" s="22" t="s">
        <v>716</v>
      </c>
      <c r="D18" s="247"/>
      <c r="E18" s="247"/>
      <c r="F18" s="3"/>
      <c r="G18" s="29"/>
      <c r="H18" s="29"/>
      <c r="I18" s="29"/>
      <c r="J18" s="31"/>
      <c r="K18" s="29"/>
      <c r="L18" s="29"/>
      <c r="M18" s="29"/>
      <c r="N18" s="34"/>
      <c r="O18" s="182" t="str">
        <f t="shared" si="0"/>
        <v>_2</v>
      </c>
      <c r="P18" s="182" t="str">
        <f t="shared" si="1"/>
        <v>_3</v>
      </c>
    </row>
    <row r="19" spans="1:16" ht="22.35" customHeight="1" x14ac:dyDescent="0.15">
      <c r="A19" s="34"/>
      <c r="B19" s="34"/>
      <c r="C19" s="22" t="s">
        <v>717</v>
      </c>
      <c r="D19" s="247"/>
      <c r="E19" s="247"/>
      <c r="F19" s="29"/>
      <c r="G19" s="29"/>
      <c r="H19" s="29"/>
      <c r="I19" s="29"/>
      <c r="J19" s="31"/>
      <c r="K19" s="29"/>
      <c r="L19" s="29"/>
      <c r="M19" s="29"/>
      <c r="N19" s="34"/>
      <c r="O19" s="182" t="str">
        <f t="shared" si="0"/>
        <v>_2</v>
      </c>
      <c r="P19" s="182" t="str">
        <f t="shared" si="1"/>
        <v>_3</v>
      </c>
    </row>
    <row r="20" spans="1:16" ht="22.35" customHeight="1" x14ac:dyDescent="0.15">
      <c r="A20" s="34"/>
      <c r="B20" s="34"/>
      <c r="C20" s="22" t="s">
        <v>718</v>
      </c>
      <c r="D20" s="247"/>
      <c r="E20" s="247"/>
      <c r="F20" s="3"/>
      <c r="G20" s="29"/>
      <c r="H20" s="29"/>
      <c r="I20" s="29"/>
      <c r="J20" s="31"/>
      <c r="K20" s="29"/>
      <c r="L20" s="29"/>
      <c r="M20" s="29"/>
      <c r="N20" s="34"/>
      <c r="O20" s="182" t="str">
        <f t="shared" si="0"/>
        <v>_2</v>
      </c>
      <c r="P20" s="182" t="str">
        <f t="shared" si="1"/>
        <v>_3</v>
      </c>
    </row>
    <row r="21" spans="1:16" ht="22.35" customHeight="1" x14ac:dyDescent="0.15">
      <c r="A21" s="34"/>
      <c r="B21" s="34"/>
      <c r="C21" s="22" t="s">
        <v>719</v>
      </c>
      <c r="D21" s="247"/>
      <c r="E21" s="247"/>
      <c r="F21" s="29"/>
      <c r="G21" s="29"/>
      <c r="H21" s="29"/>
      <c r="I21" s="29"/>
      <c r="J21" s="31"/>
      <c r="K21" s="29"/>
      <c r="L21" s="29"/>
      <c r="M21" s="29"/>
      <c r="N21" s="34"/>
      <c r="O21" s="182" t="str">
        <f t="shared" si="0"/>
        <v>_2</v>
      </c>
      <c r="P21" s="182" t="str">
        <f t="shared" si="1"/>
        <v>_3</v>
      </c>
    </row>
    <row r="22" spans="1:16" ht="22.35" customHeight="1" x14ac:dyDescent="0.15">
      <c r="A22" s="34"/>
      <c r="B22" s="34"/>
      <c r="C22" s="22" t="s">
        <v>720</v>
      </c>
      <c r="D22" s="247"/>
      <c r="E22" s="247"/>
      <c r="F22" s="3"/>
      <c r="G22" s="29"/>
      <c r="H22" s="29"/>
      <c r="I22" s="29"/>
      <c r="J22" s="31"/>
      <c r="K22" s="29"/>
      <c r="L22" s="29"/>
      <c r="M22" s="29"/>
      <c r="N22" s="34"/>
      <c r="O22" s="182" t="str">
        <f t="shared" si="0"/>
        <v>_2</v>
      </c>
      <c r="P22" s="182" t="str">
        <f t="shared" si="1"/>
        <v>_3</v>
      </c>
    </row>
    <row r="23" spans="1:16" ht="150" customHeight="1" x14ac:dyDescent="0.15">
      <c r="A23" s="34"/>
      <c r="B23" s="34"/>
      <c r="C23" s="205"/>
      <c r="D23" s="296" t="s">
        <v>749</v>
      </c>
      <c r="E23" s="297"/>
      <c r="F23" s="297"/>
      <c r="G23" s="297"/>
      <c r="H23" s="297"/>
      <c r="I23" s="297"/>
      <c r="J23" s="297"/>
      <c r="K23" s="297"/>
      <c r="L23" s="297"/>
      <c r="M23" s="297"/>
      <c r="N23" s="34"/>
    </row>
    <row r="24" spans="1:16" x14ac:dyDescent="0.15">
      <c r="A24" s="35"/>
      <c r="B24" s="35"/>
      <c r="C24" s="6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6" x14ac:dyDescent="0.15">
      <c r="A25" s="35"/>
      <c r="B25" s="35"/>
      <c r="C25" s="62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6" x14ac:dyDescent="0.15">
      <c r="A26" s="35"/>
      <c r="B26" s="35"/>
      <c r="C26" s="6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6" x14ac:dyDescent="0.15">
      <c r="A27" s="35"/>
      <c r="B27" s="35"/>
      <c r="C27" s="6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6" x14ac:dyDescent="0.15">
      <c r="A28" s="35"/>
      <c r="B28" s="35"/>
      <c r="C28" s="6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6" x14ac:dyDescent="0.15">
      <c r="A29" s="35"/>
      <c r="B29" s="35"/>
      <c r="C29" s="6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6" x14ac:dyDescent="0.15">
      <c r="A30" s="35"/>
      <c r="B30" s="35"/>
      <c r="C30" s="62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6" x14ac:dyDescent="0.15">
      <c r="A31" s="35"/>
      <c r="B31" s="35"/>
      <c r="C31" s="62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6" x14ac:dyDescent="0.15">
      <c r="A32" s="35"/>
      <c r="B32" s="35"/>
      <c r="C32" s="62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15">
      <c r="A33" s="35"/>
      <c r="B33" s="35"/>
      <c r="C33" s="62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x14ac:dyDescent="0.15">
      <c r="A34" s="35"/>
      <c r="B34" s="35"/>
      <c r="C34" s="6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15">
      <c r="A35" s="35"/>
      <c r="B35" s="35"/>
      <c r="C35" s="62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x14ac:dyDescent="0.15">
      <c r="A36" s="35"/>
      <c r="B36" s="35"/>
      <c r="C36" s="62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x14ac:dyDescent="0.15">
      <c r="A37" s="35"/>
      <c r="B37" s="35"/>
      <c r="C37" s="62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x14ac:dyDescent="0.15">
      <c r="A38" s="35"/>
      <c r="B38" s="35"/>
      <c r="C38" s="6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x14ac:dyDescent="0.15">
      <c r="A39" s="35"/>
      <c r="B39" s="35"/>
      <c r="C39" s="62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x14ac:dyDescent="0.15">
      <c r="A40" s="35"/>
      <c r="B40" s="35"/>
      <c r="C40" s="62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 x14ac:dyDescent="0.15">
      <c r="A41" s="35"/>
      <c r="B41" s="35"/>
      <c r="C41" s="62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 x14ac:dyDescent="0.15">
      <c r="A42" s="35"/>
      <c r="B42" s="35"/>
      <c r="C42" s="62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 x14ac:dyDescent="0.15">
      <c r="A43" s="35"/>
      <c r="B43" s="35"/>
      <c r="C43" s="6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x14ac:dyDescent="0.15">
      <c r="A44" s="35"/>
      <c r="B44" s="35"/>
      <c r="C44" s="6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x14ac:dyDescent="0.15">
      <c r="A45" s="35"/>
      <c r="B45" s="35"/>
      <c r="C45" s="62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 x14ac:dyDescent="0.15">
      <c r="A46" s="35"/>
      <c r="B46" s="35"/>
      <c r="C46" s="62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15">
      <c r="A47" s="35"/>
      <c r="B47" s="35"/>
      <c r="C47" s="6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 x14ac:dyDescent="0.15">
      <c r="A48" s="35"/>
      <c r="B48" s="35"/>
      <c r="C48" s="6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 x14ac:dyDescent="0.15">
      <c r="A49" s="35"/>
      <c r="B49" s="35"/>
      <c r="C49" s="6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15">
      <c r="A50" s="35"/>
      <c r="B50" s="35"/>
      <c r="C50" s="6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 x14ac:dyDescent="0.15">
      <c r="A51" s="35"/>
      <c r="B51" s="35"/>
      <c r="C51" s="62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x14ac:dyDescent="0.15">
      <c r="A52" s="35"/>
      <c r="B52" s="35"/>
      <c r="C52" s="62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x14ac:dyDescent="0.15">
      <c r="A53" s="35"/>
      <c r="B53" s="35"/>
      <c r="C53" s="62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 x14ac:dyDescent="0.15">
      <c r="A54" s="35"/>
      <c r="B54" s="35"/>
      <c r="C54" s="62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x14ac:dyDescent="0.15">
      <c r="A55" s="35"/>
      <c r="B55" s="35"/>
      <c r="C55" s="62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x14ac:dyDescent="0.15">
      <c r="A56" s="35"/>
      <c r="B56" s="35"/>
      <c r="C56" s="6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x14ac:dyDescent="0.15">
      <c r="A57" s="35"/>
      <c r="B57" s="35"/>
      <c r="C57" s="62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x14ac:dyDescent="0.15">
      <c r="A58" s="35"/>
      <c r="B58" s="35"/>
      <c r="C58" s="62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</sheetData>
  <sheetProtection sheet="1" selectLockedCells="1"/>
  <dataConsolidate/>
  <mergeCells count="12">
    <mergeCell ref="D23:M23"/>
    <mergeCell ref="K9:K10"/>
    <mergeCell ref="J9:J10"/>
    <mergeCell ref="F8:M8"/>
    <mergeCell ref="C2:M2"/>
    <mergeCell ref="L9:L10"/>
    <mergeCell ref="M9:M10"/>
    <mergeCell ref="D8:E8"/>
    <mergeCell ref="C9:C10"/>
    <mergeCell ref="D9:E9"/>
    <mergeCell ref="G9:I9"/>
    <mergeCell ref="F9:F10"/>
  </mergeCells>
  <phoneticPr fontId="8"/>
  <dataValidations xWindow="1126" yWindow="436" count="34">
    <dataValidation type="list" allowBlank="1" showInputMessage="1" showErrorMessage="1" sqref="F12:F22">
      <formula1>性別</formula1>
    </dataValidation>
    <dataValidation type="list" allowBlank="1" showInputMessage="1" showErrorMessage="1" sqref="G3:G7 G11:G22">
      <formula1>年</formula1>
    </dataValidation>
    <dataValidation type="list" allowBlank="1" showInputMessage="1" showErrorMessage="1" sqref="H3:H7 H11:H22">
      <formula1>月</formula1>
    </dataValidation>
    <dataValidation type="list" allowBlank="1" showInputMessage="1" showErrorMessage="1" sqref="I3:I7 I11:I22">
      <formula1>日</formula1>
    </dataValidation>
    <dataValidation type="list" allowBlank="1" showInputMessage="1" showErrorMessage="1" sqref="K3:M7">
      <formula1>学科名</formula1>
    </dataValidation>
    <dataValidation type="list" allowBlank="1" showErrorMessage="1" sqref="F11">
      <formula1>性別</formula1>
    </dataValidation>
    <dataValidation imeMode="fullKatakana" allowBlank="1" showInputMessage="1" showErrorMessage="1" sqref="E3:E7 E11:E22"/>
    <dataValidation type="list" allowBlank="1" showInputMessage="1" showErrorMessage="1" sqref="J3:J7 J11:J22">
      <formula1>選抜方法</formula1>
    </dataValidation>
    <dataValidation type="list" allowBlank="1" showInputMessage="1" showErrorMessage="1" sqref="L11">
      <formula1>INDIRECT($O$11)</formula1>
    </dataValidation>
    <dataValidation type="list" allowBlank="1" showInputMessage="1" showErrorMessage="1" sqref="M11">
      <formula1>INDIRECT($P$11)</formula1>
    </dataValidation>
    <dataValidation type="list" allowBlank="1" showInputMessage="1" showErrorMessage="1" sqref="K11:K22">
      <formula1>学力選抜のみ</formula1>
    </dataValidation>
    <dataValidation type="list" allowBlank="1" showInputMessage="1" showErrorMessage="1" sqref="L12">
      <formula1>INDIRECT($O$12)</formula1>
    </dataValidation>
    <dataValidation type="list" allowBlank="1" showInputMessage="1" showErrorMessage="1" sqref="L13">
      <formula1>INDIRECT($O$13)</formula1>
    </dataValidation>
    <dataValidation type="list" allowBlank="1" showInputMessage="1" showErrorMessage="1" sqref="L14">
      <formula1>INDIRECT($O$14)</formula1>
    </dataValidation>
    <dataValidation type="list" allowBlank="1" showInputMessage="1" showErrorMessage="1" sqref="L15">
      <formula1>INDIRECT($O$15)</formula1>
    </dataValidation>
    <dataValidation type="list" allowBlank="1" showInputMessage="1" showErrorMessage="1" sqref="L16">
      <formula1>INDIRECT($O$16)</formula1>
    </dataValidation>
    <dataValidation type="list" allowBlank="1" showInputMessage="1" showErrorMessage="1" sqref="L17">
      <formula1>INDIRECT($O$17)</formula1>
    </dataValidation>
    <dataValidation type="list" allowBlank="1" showInputMessage="1" showErrorMessage="1" sqref="L18">
      <formula1>INDIRECT($O$18)</formula1>
    </dataValidation>
    <dataValidation type="list" allowBlank="1" showInputMessage="1" showErrorMessage="1" sqref="L19">
      <formula1>INDIRECT($O$19)</formula1>
    </dataValidation>
    <dataValidation type="list" allowBlank="1" showInputMessage="1" showErrorMessage="1" sqref="L20">
      <formula1>INDIRECT($O$20)</formula1>
    </dataValidation>
    <dataValidation type="list" allowBlank="1" showInputMessage="1" showErrorMessage="1" sqref="L21">
      <formula1>INDIRECT($O$21)</formula1>
    </dataValidation>
    <dataValidation type="list" allowBlank="1" showInputMessage="1" showErrorMessage="1" sqref="L22">
      <formula1>INDIRECT($O$22)</formula1>
    </dataValidation>
    <dataValidation type="list" allowBlank="1" showInputMessage="1" showErrorMessage="1" sqref="M12">
      <formula1>INDIRECT($P$12)</formula1>
    </dataValidation>
    <dataValidation type="list" allowBlank="1" showInputMessage="1" showErrorMessage="1" sqref="M13">
      <formula1>INDIRECT($P$13)</formula1>
    </dataValidation>
    <dataValidation type="list" allowBlank="1" showInputMessage="1" showErrorMessage="1" sqref="M14">
      <formula1>INDIRECT($P$14)</formula1>
    </dataValidation>
    <dataValidation type="list" allowBlank="1" showInputMessage="1" showErrorMessage="1" sqref="M15">
      <formula1>INDIRECT($P$15)</formula1>
    </dataValidation>
    <dataValidation type="list" allowBlank="1" showInputMessage="1" showErrorMessage="1" sqref="M16">
      <formula1>INDIRECT($P$16)</formula1>
    </dataValidation>
    <dataValidation type="list" allowBlank="1" showInputMessage="1" showErrorMessage="1" sqref="M17">
      <formula1>INDIRECT($P$17)</formula1>
    </dataValidation>
    <dataValidation type="list" allowBlank="1" showInputMessage="1" showErrorMessage="1" sqref="M18">
      <formula1>INDIRECT($P$18)</formula1>
    </dataValidation>
    <dataValidation type="list" allowBlank="1" showInputMessage="1" showErrorMessage="1" sqref="M19">
      <formula1>INDIRECT($P$19)</formula1>
    </dataValidation>
    <dataValidation type="list" allowBlank="1" showInputMessage="1" showErrorMessage="1" sqref="M20">
      <formula1>INDIRECT($P$20)</formula1>
    </dataValidation>
    <dataValidation type="list" allowBlank="1" showInputMessage="1" showErrorMessage="1" sqref="M21">
      <formula1>INDIRECT($P$21)</formula1>
    </dataValidation>
    <dataValidation type="list" allowBlank="1" showInputMessage="1" showErrorMessage="1" sqref="M22">
      <formula1>INDIRECT($P$22)</formula1>
    </dataValidation>
    <dataValidation imeMode="hiragana" allowBlank="1" showInputMessage="1" showErrorMessage="1" sqref="D11:D22"/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F57"/>
  <sheetViews>
    <sheetView zoomScaleNormal="100" zoomScaleSheetLayoutView="100" workbookViewId="0">
      <selection activeCell="Q23" sqref="Q23:AA23"/>
    </sheetView>
  </sheetViews>
  <sheetFormatPr defaultColWidth="8.875" defaultRowHeight="13.5" x14ac:dyDescent="0.15"/>
  <cols>
    <col min="1" max="32" width="2.625" style="35" customWidth="1"/>
    <col min="33" max="16384" width="8.875" style="35"/>
  </cols>
  <sheetData>
    <row r="1" spans="1:32" s="61" customForma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61" customFormat="1" ht="18.75" x14ac:dyDescent="0.15">
      <c r="A2" s="37"/>
      <c r="B2" s="270"/>
      <c r="C2" s="36"/>
      <c r="D2" s="43"/>
      <c r="E2" s="37"/>
      <c r="F2" s="37"/>
      <c r="G2" s="37"/>
      <c r="H2" s="37"/>
      <c r="I2" s="352"/>
      <c r="J2" s="352"/>
      <c r="K2" s="352"/>
      <c r="L2" s="352"/>
      <c r="M2" s="43"/>
      <c r="N2" s="37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43"/>
    </row>
    <row r="3" spans="1:32" s="61" customForma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s="61" customFormat="1" x14ac:dyDescent="0.15">
      <c r="A4" s="37"/>
      <c r="B4" s="51"/>
      <c r="C4" s="36"/>
      <c r="D4" s="36"/>
      <c r="E4" s="36"/>
      <c r="F4" s="39"/>
      <c r="G4" s="39"/>
      <c r="H4" s="39"/>
      <c r="I4" s="39"/>
      <c r="J4" s="43"/>
      <c r="K4" s="37"/>
      <c r="L4" s="39"/>
      <c r="M4" s="37"/>
      <c r="N4" s="37"/>
      <c r="O4" s="39"/>
      <c r="P4" s="37"/>
      <c r="Q4" s="37"/>
      <c r="R4" s="39"/>
      <c r="S4" s="37"/>
      <c r="T4" s="37"/>
      <c r="U4" s="37"/>
      <c r="V4" s="36"/>
      <c r="W4" s="43"/>
      <c r="X4" s="37"/>
      <c r="Y4" s="37"/>
      <c r="Z4" s="36"/>
      <c r="AA4" s="36"/>
      <c r="AB4" s="36"/>
      <c r="AC4" s="36"/>
      <c r="AD4" s="36"/>
      <c r="AE4" s="37"/>
      <c r="AF4" s="37"/>
    </row>
    <row r="5" spans="1:32" s="61" customFormat="1" x14ac:dyDescent="0.15">
      <c r="A5" s="37"/>
      <c r="B5" s="42" t="s">
        <v>443</v>
      </c>
      <c r="C5" s="36"/>
      <c r="D5" s="36"/>
      <c r="E5" s="36"/>
      <c r="F5" s="39"/>
      <c r="G5" s="39"/>
      <c r="H5" s="39"/>
      <c r="I5" s="39"/>
      <c r="J5" s="43"/>
      <c r="K5" s="37"/>
      <c r="L5" s="39"/>
      <c r="M5" s="43"/>
      <c r="N5" s="37"/>
      <c r="O5" s="39"/>
      <c r="P5" s="43"/>
      <c r="Q5" s="37"/>
      <c r="R5" s="39"/>
      <c r="S5" s="43"/>
      <c r="T5" s="37"/>
      <c r="U5" s="37"/>
      <c r="V5" s="36"/>
      <c r="W5" s="43"/>
      <c r="X5" s="37"/>
      <c r="Y5" s="37"/>
      <c r="Z5" s="36"/>
      <c r="AA5" s="36"/>
      <c r="AB5" s="36"/>
      <c r="AC5" s="36"/>
      <c r="AD5" s="36"/>
      <c r="AE5" s="37"/>
      <c r="AF5" s="37"/>
    </row>
    <row r="6" spans="1:32" s="61" customFormat="1" x14ac:dyDescent="0.15">
      <c r="A6" s="37"/>
      <c r="B6" s="36"/>
      <c r="C6" s="36"/>
      <c r="D6" s="36"/>
      <c r="E6" s="36"/>
      <c r="F6" s="39"/>
      <c r="G6" s="39"/>
      <c r="H6" s="39"/>
      <c r="I6" s="39"/>
      <c r="J6" s="43"/>
      <c r="K6" s="37"/>
      <c r="L6" s="39"/>
      <c r="M6" s="37"/>
      <c r="N6" s="37"/>
      <c r="O6" s="39"/>
      <c r="P6" s="37"/>
      <c r="Q6" s="37"/>
      <c r="R6" s="39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s="61" customFormat="1" x14ac:dyDescent="0.15">
      <c r="A7" s="37"/>
      <c r="B7" s="36"/>
      <c r="C7" s="36"/>
      <c r="D7" s="36"/>
      <c r="E7" s="36"/>
      <c r="F7" s="39"/>
      <c r="G7" s="39"/>
      <c r="H7" s="39"/>
      <c r="I7" s="39"/>
      <c r="J7" s="43"/>
      <c r="K7" s="37"/>
      <c r="L7" s="39"/>
      <c r="M7" s="43"/>
      <c r="N7" s="37"/>
      <c r="O7" s="39"/>
      <c r="P7" s="43"/>
      <c r="Q7" s="37"/>
      <c r="R7" s="39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44" t="s">
        <v>444</v>
      </c>
      <c r="AF7" s="37"/>
    </row>
    <row r="8" spans="1:32" s="61" customFormat="1" x14ac:dyDescent="0.15">
      <c r="A8" s="37"/>
      <c r="B8" s="63"/>
      <c r="C8" s="64"/>
      <c r="D8" s="64"/>
      <c r="E8" s="64"/>
      <c r="F8" s="65"/>
      <c r="G8" s="65"/>
      <c r="H8" s="65"/>
      <c r="I8" s="65"/>
      <c r="J8" s="66"/>
      <c r="K8" s="45"/>
      <c r="L8" s="65"/>
      <c r="M8" s="45"/>
      <c r="N8" s="45"/>
      <c r="O8" s="65"/>
      <c r="P8" s="45"/>
      <c r="Q8" s="45"/>
      <c r="R8" s="6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67"/>
      <c r="AF8" s="37"/>
    </row>
    <row r="9" spans="1:32" s="61" customFormat="1" x14ac:dyDescent="0.15">
      <c r="A9" s="37"/>
      <c r="B9" s="40"/>
      <c r="C9" s="36"/>
      <c r="D9" s="36"/>
      <c r="E9" s="36"/>
      <c r="F9" s="39"/>
      <c r="G9" s="39"/>
      <c r="H9" s="39"/>
      <c r="I9" s="39"/>
      <c r="J9" s="43"/>
      <c r="K9" s="37"/>
      <c r="L9" s="39"/>
      <c r="M9" s="43"/>
      <c r="N9" s="37"/>
      <c r="O9" s="39"/>
      <c r="P9" s="43"/>
      <c r="Q9" s="37"/>
      <c r="R9" s="39"/>
      <c r="S9" s="43"/>
      <c r="T9" s="68"/>
      <c r="U9" s="356" t="str">
        <f>IF(COUNTBLANK('1.基礎データ'!I13:I13),"　　年　　月　　日",CONCATENATE('1.基礎データ'!E13,'1.基礎データ'!G13,'1.基礎データ'!I13))</f>
        <v>　　年　　月　　日</v>
      </c>
      <c r="V9" s="356"/>
      <c r="W9" s="356"/>
      <c r="X9" s="356"/>
      <c r="Y9" s="356"/>
      <c r="Z9" s="356"/>
      <c r="AA9" s="356"/>
      <c r="AB9" s="356"/>
      <c r="AC9" s="356"/>
      <c r="AD9" s="356"/>
      <c r="AE9" s="357"/>
      <c r="AF9" s="37"/>
    </row>
    <row r="10" spans="1:32" s="61" customFormat="1" x14ac:dyDescent="0.15">
      <c r="A10" s="37"/>
      <c r="B10" s="40"/>
      <c r="C10" s="36"/>
      <c r="D10" s="36"/>
      <c r="E10" s="36"/>
      <c r="F10" s="39"/>
      <c r="G10" s="39"/>
      <c r="H10" s="39"/>
      <c r="I10" s="39"/>
      <c r="J10" s="43"/>
      <c r="K10" s="37"/>
      <c r="L10" s="39"/>
      <c r="M10" s="37"/>
      <c r="N10" s="37"/>
      <c r="O10" s="39"/>
      <c r="P10" s="37"/>
      <c r="Q10" s="37"/>
      <c r="R10" s="3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46"/>
      <c r="AF10" s="37"/>
    </row>
    <row r="11" spans="1:32" s="61" customFormat="1" x14ac:dyDescent="0.15">
      <c r="A11" s="37"/>
      <c r="B11" s="40"/>
      <c r="C11" s="36"/>
      <c r="D11" s="36"/>
      <c r="E11" s="36"/>
      <c r="F11" s="39"/>
      <c r="G11" s="39"/>
      <c r="H11" s="39"/>
      <c r="I11" s="39"/>
      <c r="J11" s="43"/>
      <c r="K11" s="37"/>
      <c r="L11" s="39"/>
      <c r="M11" s="37"/>
      <c r="N11" s="37"/>
      <c r="O11" s="39"/>
      <c r="P11" s="37"/>
      <c r="Q11" s="37"/>
      <c r="R11" s="3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46"/>
      <c r="AF11" s="37"/>
    </row>
    <row r="12" spans="1:32" s="61" customFormat="1" x14ac:dyDescent="0.15">
      <c r="A12" s="37"/>
      <c r="B12" s="40"/>
      <c r="C12" s="36"/>
      <c r="D12" s="36"/>
      <c r="E12" s="36"/>
      <c r="F12" s="39"/>
      <c r="G12" s="39"/>
      <c r="H12" s="39"/>
      <c r="I12" s="39"/>
      <c r="J12" s="43"/>
      <c r="K12" s="37"/>
      <c r="L12" s="39"/>
      <c r="M12" s="37"/>
      <c r="N12" s="37"/>
      <c r="O12" s="39"/>
      <c r="P12" s="37"/>
      <c r="Q12" s="37"/>
      <c r="R12" s="3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46"/>
      <c r="AF12" s="37"/>
    </row>
    <row r="13" spans="1:32" s="61" customFormat="1" x14ac:dyDescent="0.15">
      <c r="A13" s="37"/>
      <c r="B13" s="40"/>
      <c r="C13" s="36"/>
      <c r="D13" s="36"/>
      <c r="E13" s="36"/>
      <c r="F13" s="39"/>
      <c r="G13" s="39"/>
      <c r="H13" s="39"/>
      <c r="I13" s="39"/>
      <c r="J13" s="43"/>
      <c r="K13" s="37"/>
      <c r="L13" s="39"/>
      <c r="M13" s="37"/>
      <c r="N13" s="37"/>
      <c r="O13" s="39"/>
      <c r="P13" s="37"/>
      <c r="Q13" s="37"/>
      <c r="R13" s="3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46"/>
      <c r="AF13" s="37"/>
    </row>
    <row r="14" spans="1:32" s="61" customFormat="1" x14ac:dyDescent="0.15">
      <c r="A14" s="37"/>
      <c r="B14" s="40"/>
      <c r="C14" s="36"/>
      <c r="D14" s="36"/>
      <c r="E14" s="36"/>
      <c r="F14" s="39"/>
      <c r="G14" s="39"/>
      <c r="H14" s="39"/>
      <c r="I14" s="39"/>
      <c r="J14" s="43"/>
      <c r="K14" s="37"/>
      <c r="L14" s="39"/>
      <c r="M14" s="37"/>
      <c r="N14" s="37"/>
      <c r="O14" s="39"/>
      <c r="P14" s="37"/>
      <c r="Q14" s="37"/>
      <c r="R14" s="3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46"/>
      <c r="AF14" s="37"/>
    </row>
    <row r="15" spans="1:32" s="61" customFormat="1" x14ac:dyDescent="0.15">
      <c r="A15" s="37"/>
      <c r="B15" s="40"/>
      <c r="C15" s="36"/>
      <c r="D15" s="36"/>
      <c r="E15" s="36"/>
      <c r="F15" s="39"/>
      <c r="G15" s="39"/>
      <c r="H15" s="39"/>
      <c r="I15" s="39"/>
      <c r="J15" s="43"/>
      <c r="K15" s="37"/>
      <c r="L15" s="39"/>
      <c r="M15" s="43"/>
      <c r="N15" s="37"/>
      <c r="O15" s="39"/>
      <c r="P15" s="43"/>
      <c r="Q15" s="37"/>
      <c r="R15" s="3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46"/>
      <c r="AF15" s="37"/>
    </row>
    <row r="16" spans="1:32" s="61" customFormat="1" ht="23.1" customHeight="1" x14ac:dyDescent="0.15">
      <c r="A16" s="37"/>
      <c r="B16" s="40"/>
      <c r="C16" s="36"/>
      <c r="D16" s="36"/>
      <c r="E16" s="36"/>
      <c r="F16" s="39"/>
      <c r="G16" s="311" t="str">
        <f>データ!$F$2</f>
        <v>2024年度　神戸市立工業高等専門学校</v>
      </c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7"/>
      <c r="AB16" s="37"/>
      <c r="AC16" s="37"/>
      <c r="AD16" s="37"/>
      <c r="AE16" s="46"/>
      <c r="AF16" s="37"/>
    </row>
    <row r="17" spans="1:32" s="61" customFormat="1" ht="23.1" customHeight="1" x14ac:dyDescent="0.15">
      <c r="A17" s="37"/>
      <c r="B17" s="40"/>
      <c r="C17" s="36"/>
      <c r="D17" s="36"/>
      <c r="E17" s="36"/>
      <c r="F17" s="39"/>
      <c r="G17" s="311" t="s">
        <v>670</v>
      </c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7"/>
      <c r="AB17" s="37"/>
      <c r="AC17" s="37"/>
      <c r="AD17" s="37"/>
      <c r="AE17" s="46"/>
      <c r="AF17" s="37"/>
    </row>
    <row r="18" spans="1:32" s="61" customFormat="1" x14ac:dyDescent="0.15">
      <c r="A18" s="37"/>
      <c r="B18" s="40"/>
      <c r="C18" s="36"/>
      <c r="D18" s="36"/>
      <c r="E18" s="36"/>
      <c r="F18" s="39"/>
      <c r="G18" s="39"/>
      <c r="H18" s="39"/>
      <c r="I18" s="39"/>
      <c r="J18" s="43"/>
      <c r="K18" s="37"/>
      <c r="L18" s="39"/>
      <c r="M18" s="37"/>
      <c r="N18" s="37"/>
      <c r="O18" s="39"/>
      <c r="P18" s="37"/>
      <c r="Q18" s="37"/>
      <c r="R18" s="3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46"/>
      <c r="AF18" s="37"/>
    </row>
    <row r="19" spans="1:32" s="61" customFormat="1" x14ac:dyDescent="0.15">
      <c r="A19" s="37"/>
      <c r="B19" s="40"/>
      <c r="C19" s="36"/>
      <c r="D19" s="36"/>
      <c r="E19" s="36"/>
      <c r="F19" s="39"/>
      <c r="G19" s="39"/>
      <c r="H19" s="39"/>
      <c r="I19" s="39"/>
      <c r="J19" s="43"/>
      <c r="K19" s="37"/>
      <c r="L19" s="39"/>
      <c r="M19" s="43"/>
      <c r="N19" s="37"/>
      <c r="O19" s="39"/>
      <c r="P19" s="43"/>
      <c r="Q19" s="37"/>
      <c r="R19" s="3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46"/>
      <c r="AF19" s="37"/>
    </row>
    <row r="20" spans="1:32" s="61" customFormat="1" x14ac:dyDescent="0.15">
      <c r="A20" s="37"/>
      <c r="B20" s="40"/>
      <c r="C20" s="36"/>
      <c r="D20" s="36"/>
      <c r="E20" s="36"/>
      <c r="F20" s="39"/>
      <c r="G20" s="39"/>
      <c r="H20" s="39"/>
      <c r="I20" s="39"/>
      <c r="J20" s="43"/>
      <c r="K20" s="37"/>
      <c r="L20" s="39"/>
      <c r="M20" s="37"/>
      <c r="N20" s="37"/>
      <c r="O20" s="39"/>
      <c r="P20" s="37"/>
      <c r="Q20" s="37"/>
      <c r="R20" s="3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46"/>
      <c r="AF20" s="37"/>
    </row>
    <row r="21" spans="1:32" s="61" customFormat="1" x14ac:dyDescent="0.15">
      <c r="A21" s="37"/>
      <c r="B21" s="40"/>
      <c r="C21" s="36"/>
      <c r="D21" s="36"/>
      <c r="E21" s="36"/>
      <c r="F21" s="39"/>
      <c r="G21" s="39"/>
      <c r="H21" s="39"/>
      <c r="I21" s="39"/>
      <c r="J21" s="43"/>
      <c r="K21" s="37"/>
      <c r="L21" s="39"/>
      <c r="M21" s="43"/>
      <c r="N21" s="37"/>
      <c r="O21" s="39"/>
      <c r="P21" s="43"/>
      <c r="Q21" s="319" t="str">
        <f>IF(COUNTBLANK('1.基礎データ'!E7:E7),"学校名",CONCATENATE("学校名　",'1.基礎データ'!E7))</f>
        <v>学校名</v>
      </c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20"/>
      <c r="AF21" s="37"/>
    </row>
    <row r="22" spans="1:32" s="61" customFormat="1" x14ac:dyDescent="0.15">
      <c r="A22" s="37"/>
      <c r="B22" s="40"/>
      <c r="C22" s="36"/>
      <c r="D22" s="36"/>
      <c r="E22" s="36"/>
      <c r="F22" s="244"/>
      <c r="G22" s="244"/>
      <c r="H22" s="244"/>
      <c r="I22" s="244"/>
      <c r="J22" s="43"/>
      <c r="K22" s="37"/>
      <c r="L22" s="244"/>
      <c r="M22" s="43"/>
      <c r="N22" s="37"/>
      <c r="O22" s="244"/>
      <c r="P22" s="43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321" t="s">
        <v>445</v>
      </c>
      <c r="AD22" s="322"/>
      <c r="AE22" s="246"/>
      <c r="AF22" s="37"/>
    </row>
    <row r="23" spans="1:32" s="61" customFormat="1" x14ac:dyDescent="0.15">
      <c r="A23" s="37"/>
      <c r="B23" s="40"/>
      <c r="C23" s="36"/>
      <c r="D23" s="36"/>
      <c r="E23" s="36"/>
      <c r="F23" s="39"/>
      <c r="G23" s="39"/>
      <c r="H23" s="39"/>
      <c r="I23" s="39"/>
      <c r="J23" s="43"/>
      <c r="K23" s="37"/>
      <c r="L23" s="39"/>
      <c r="M23" s="37"/>
      <c r="N23" s="37"/>
      <c r="O23" s="39"/>
      <c r="P23" s="37"/>
      <c r="Q23" s="318" t="str">
        <f>IF(COUNTBLANK('1.基礎データ'!E10:E10),"校長名",CONCATENATE("校長名　",'1.基礎データ'!E10))</f>
        <v>校長名</v>
      </c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74"/>
      <c r="AC23" s="323"/>
      <c r="AD23" s="324"/>
      <c r="AE23" s="75"/>
      <c r="AF23" s="37"/>
    </row>
    <row r="24" spans="1:32" s="61" customFormat="1" x14ac:dyDescent="0.15">
      <c r="A24" s="37"/>
      <c r="B24" s="40"/>
      <c r="C24" s="36"/>
      <c r="D24" s="36"/>
      <c r="E24" s="36"/>
      <c r="F24" s="39"/>
      <c r="G24" s="39"/>
      <c r="H24" s="39"/>
      <c r="I24" s="39"/>
      <c r="J24" s="43"/>
      <c r="K24" s="37"/>
      <c r="L24" s="39"/>
      <c r="M24" s="43"/>
      <c r="N24" s="37"/>
      <c r="O24" s="39"/>
      <c r="P24" s="43"/>
      <c r="Q24" s="37"/>
      <c r="R24" s="3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46"/>
      <c r="AF24" s="37"/>
    </row>
    <row r="25" spans="1:32" s="61" customFormat="1" x14ac:dyDescent="0.15">
      <c r="A25" s="37"/>
      <c r="B25" s="40"/>
      <c r="C25" s="36"/>
      <c r="D25" s="36"/>
      <c r="E25" s="36"/>
      <c r="F25" s="39"/>
      <c r="G25" s="39"/>
      <c r="H25" s="39"/>
      <c r="I25" s="39"/>
      <c r="J25" s="43"/>
      <c r="K25" s="37"/>
      <c r="L25" s="39"/>
      <c r="M25" s="37"/>
      <c r="N25" s="37"/>
      <c r="O25" s="39"/>
      <c r="P25" s="37"/>
      <c r="Q25" s="37"/>
      <c r="R25" s="3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46"/>
      <c r="AF25" s="37"/>
    </row>
    <row r="26" spans="1:32" s="61" customFormat="1" x14ac:dyDescent="0.15">
      <c r="A26" s="37"/>
      <c r="B26" s="40"/>
      <c r="C26" s="36"/>
      <c r="D26" s="36"/>
      <c r="E26" s="36"/>
      <c r="F26" s="39"/>
      <c r="G26" s="39"/>
      <c r="H26" s="39"/>
      <c r="I26" s="39"/>
      <c r="J26" s="43"/>
      <c r="K26" s="37"/>
      <c r="L26" s="39"/>
      <c r="M26" s="37"/>
      <c r="N26" s="37"/>
      <c r="O26" s="39"/>
      <c r="P26" s="37"/>
      <c r="Q26" s="37"/>
      <c r="R26" s="3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46"/>
      <c r="AF26" s="37"/>
    </row>
    <row r="27" spans="1:32" s="61" customFormat="1" x14ac:dyDescent="0.15">
      <c r="A27" s="37"/>
      <c r="B27" s="40"/>
      <c r="C27" s="36"/>
      <c r="D27" s="36"/>
      <c r="E27" s="36"/>
      <c r="F27" s="39"/>
      <c r="G27" s="39"/>
      <c r="H27" s="39"/>
      <c r="I27" s="39"/>
      <c r="J27" s="43"/>
      <c r="K27" s="37"/>
      <c r="L27" s="39"/>
      <c r="M27" s="43"/>
      <c r="N27" s="37"/>
      <c r="O27" s="39"/>
      <c r="P27" s="43"/>
      <c r="Q27" s="37"/>
      <c r="R27" s="39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46"/>
      <c r="AF27" s="37"/>
    </row>
    <row r="28" spans="1:32" s="61" customFormat="1" x14ac:dyDescent="0.15">
      <c r="A28" s="37"/>
      <c r="B28" s="41"/>
      <c r="C28" s="42" t="s">
        <v>446</v>
      </c>
      <c r="D28" s="36"/>
      <c r="E28" s="36"/>
      <c r="F28" s="51"/>
      <c r="G28" s="36"/>
      <c r="H28" s="36"/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46"/>
      <c r="AF28" s="37"/>
    </row>
    <row r="29" spans="1:32" s="61" customFormat="1" x14ac:dyDescent="0.15">
      <c r="A29" s="37"/>
      <c r="B29" s="41"/>
      <c r="C29" s="42"/>
      <c r="D29" s="36"/>
      <c r="E29" s="36"/>
      <c r="F29" s="51"/>
      <c r="G29" s="36"/>
      <c r="H29" s="36"/>
      <c r="I29" s="3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46"/>
      <c r="AF29" s="37"/>
    </row>
    <row r="30" spans="1:32" s="61" customFormat="1" x14ac:dyDescent="0.15">
      <c r="A30" s="37"/>
      <c r="B30" s="40"/>
      <c r="C30" s="36"/>
      <c r="D30" s="36"/>
      <c r="E30" s="36"/>
      <c r="F30" s="36"/>
      <c r="G30" s="36"/>
      <c r="H30" s="36"/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46"/>
      <c r="AF30" s="37"/>
    </row>
    <row r="31" spans="1:32" s="61" customFormat="1" x14ac:dyDescent="0.15">
      <c r="A31" s="37"/>
      <c r="B31" s="40"/>
      <c r="C31" s="36"/>
      <c r="D31" s="36"/>
      <c r="E31" s="36"/>
      <c r="F31" s="36"/>
      <c r="G31" s="36"/>
      <c r="H31" s="36"/>
      <c r="I31" s="36"/>
      <c r="J31" s="37"/>
      <c r="K31" s="37"/>
      <c r="L31" s="37"/>
      <c r="M31" s="37"/>
      <c r="N31" s="37"/>
      <c r="O31" s="37"/>
      <c r="P31" s="37"/>
      <c r="Q31" s="42" t="s">
        <v>362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46"/>
      <c r="AF31" s="37"/>
    </row>
    <row r="32" spans="1:32" s="61" customFormat="1" x14ac:dyDescent="0.15">
      <c r="A32" s="37"/>
      <c r="B32" s="40"/>
      <c r="C32" s="36"/>
      <c r="D32" s="36"/>
      <c r="E32" s="36"/>
      <c r="F32" s="36"/>
      <c r="G32" s="36"/>
      <c r="H32" s="36"/>
      <c r="I32" s="36"/>
      <c r="J32" s="37"/>
      <c r="K32" s="37"/>
      <c r="L32" s="37"/>
      <c r="M32" s="37"/>
      <c r="N32" s="37"/>
      <c r="O32" s="37"/>
      <c r="P32" s="37"/>
      <c r="Q32" s="42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46"/>
      <c r="AF32" s="37"/>
    </row>
    <row r="33" spans="1:32" s="61" customFormat="1" x14ac:dyDescent="0.15">
      <c r="A33" s="37"/>
      <c r="B33" s="40"/>
      <c r="C33" s="36"/>
      <c r="D33" s="36"/>
      <c r="E33" s="36"/>
      <c r="F33" s="36"/>
      <c r="G33" s="36"/>
      <c r="H33" s="36"/>
      <c r="I33" s="36"/>
      <c r="J33" s="37"/>
      <c r="K33" s="37"/>
      <c r="L33" s="37"/>
      <c r="M33" s="37"/>
      <c r="N33" s="37"/>
      <c r="O33" s="37"/>
      <c r="P33" s="37"/>
      <c r="Q33" s="42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46"/>
      <c r="AF33" s="37"/>
    </row>
    <row r="34" spans="1:32" s="61" customFormat="1" x14ac:dyDescent="0.15">
      <c r="A34" s="37"/>
      <c r="B34" s="40"/>
      <c r="C34" s="36"/>
      <c r="D34" s="36"/>
      <c r="E34" s="36"/>
      <c r="F34" s="36"/>
      <c r="G34" s="36"/>
      <c r="H34" s="36"/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46"/>
      <c r="AF34" s="37"/>
    </row>
    <row r="35" spans="1:32" s="61" customFormat="1" ht="14.25" x14ac:dyDescent="0.15">
      <c r="A35" s="37"/>
      <c r="B35" s="40"/>
      <c r="C35" s="36"/>
      <c r="D35" s="36"/>
      <c r="E35" s="36"/>
      <c r="F35" s="36"/>
      <c r="G35" s="36"/>
      <c r="H35" s="36"/>
      <c r="I35" s="36"/>
      <c r="J35" s="37"/>
      <c r="K35" s="69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46"/>
      <c r="AF35" s="37"/>
    </row>
    <row r="36" spans="1:32" s="61" customFormat="1" x14ac:dyDescent="0.15">
      <c r="A36" s="37"/>
      <c r="B36" s="70" t="s">
        <v>684</v>
      </c>
      <c r="C36" s="38"/>
      <c r="D36" s="38"/>
      <c r="E36" s="38"/>
      <c r="F36" s="38"/>
      <c r="G36" s="38"/>
      <c r="H36" s="38"/>
      <c r="I36" s="38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71"/>
      <c r="AF36" s="37"/>
    </row>
    <row r="37" spans="1:32" s="61" customFormat="1" x14ac:dyDescent="0.15">
      <c r="A37" s="37"/>
      <c r="B37" s="312" t="s">
        <v>447</v>
      </c>
      <c r="C37" s="313"/>
      <c r="D37" s="313"/>
      <c r="E37" s="313"/>
      <c r="F37" s="313"/>
      <c r="G37" s="314"/>
      <c r="H37" s="344" t="s">
        <v>448</v>
      </c>
      <c r="I37" s="344"/>
      <c r="J37" s="344"/>
      <c r="K37" s="344"/>
      <c r="L37" s="344"/>
      <c r="M37" s="344"/>
      <c r="N37" s="344"/>
      <c r="O37" s="344"/>
      <c r="P37" s="345"/>
      <c r="Q37" s="313" t="s">
        <v>447</v>
      </c>
      <c r="R37" s="313"/>
      <c r="S37" s="313"/>
      <c r="T37" s="313"/>
      <c r="U37" s="313"/>
      <c r="V37" s="314"/>
      <c r="W37" s="343" t="s">
        <v>448</v>
      </c>
      <c r="X37" s="344"/>
      <c r="Y37" s="344"/>
      <c r="Z37" s="344"/>
      <c r="AA37" s="344"/>
      <c r="AB37" s="344"/>
      <c r="AC37" s="344"/>
      <c r="AD37" s="344"/>
      <c r="AE37" s="345"/>
      <c r="AF37" s="37"/>
    </row>
    <row r="38" spans="1:32" s="61" customFormat="1" x14ac:dyDescent="0.15">
      <c r="A38" s="37"/>
      <c r="B38" s="315"/>
      <c r="C38" s="316"/>
      <c r="D38" s="316"/>
      <c r="E38" s="316"/>
      <c r="F38" s="316"/>
      <c r="G38" s="317"/>
      <c r="H38" s="347"/>
      <c r="I38" s="347"/>
      <c r="J38" s="347"/>
      <c r="K38" s="347"/>
      <c r="L38" s="347"/>
      <c r="M38" s="347"/>
      <c r="N38" s="347"/>
      <c r="O38" s="347"/>
      <c r="P38" s="348"/>
      <c r="Q38" s="316"/>
      <c r="R38" s="316"/>
      <c r="S38" s="316"/>
      <c r="T38" s="316"/>
      <c r="U38" s="316"/>
      <c r="V38" s="317"/>
      <c r="W38" s="346"/>
      <c r="X38" s="347"/>
      <c r="Y38" s="347"/>
      <c r="Z38" s="347"/>
      <c r="AA38" s="347"/>
      <c r="AB38" s="347"/>
      <c r="AC38" s="347"/>
      <c r="AD38" s="347"/>
      <c r="AE38" s="348"/>
      <c r="AF38" s="37"/>
    </row>
    <row r="39" spans="1:32" s="61" customFormat="1" x14ac:dyDescent="0.15">
      <c r="A39" s="43"/>
      <c r="B39" s="325" t="str">
        <f ca="1">IF(ISERROR(データ!$Z2),"科",データ!$Z2&amp;"科")</f>
        <v>科</v>
      </c>
      <c r="C39" s="326"/>
      <c r="D39" s="326"/>
      <c r="E39" s="326"/>
      <c r="F39" s="326"/>
      <c r="G39" s="327"/>
      <c r="H39" s="334" t="str">
        <f ca="1">IF(ISERROR(データ!$Y2),"",データ!$Y2)</f>
        <v/>
      </c>
      <c r="I39" s="335"/>
      <c r="J39" s="335"/>
      <c r="K39" s="335"/>
      <c r="L39" s="335"/>
      <c r="M39" s="335"/>
      <c r="N39" s="335"/>
      <c r="O39" s="335"/>
      <c r="P39" s="336"/>
      <c r="Q39" s="325" t="str">
        <f ca="1">IF(ISERROR(データ!$Z3),"科",データ!$Z3&amp;"科")</f>
        <v>科</v>
      </c>
      <c r="R39" s="326"/>
      <c r="S39" s="326"/>
      <c r="T39" s="326"/>
      <c r="U39" s="326"/>
      <c r="V39" s="327"/>
      <c r="W39" s="334" t="str">
        <f ca="1">IF(ISERROR(データ!$Y3),"",データ!$Y3)</f>
        <v/>
      </c>
      <c r="X39" s="335"/>
      <c r="Y39" s="335"/>
      <c r="Z39" s="335"/>
      <c r="AA39" s="335"/>
      <c r="AB39" s="335"/>
      <c r="AC39" s="335"/>
      <c r="AD39" s="335"/>
      <c r="AE39" s="336"/>
      <c r="AF39" s="37"/>
    </row>
    <row r="40" spans="1:32" s="61" customFormat="1" x14ac:dyDescent="0.15">
      <c r="A40" s="43"/>
      <c r="B40" s="328"/>
      <c r="C40" s="329"/>
      <c r="D40" s="329"/>
      <c r="E40" s="329"/>
      <c r="F40" s="329"/>
      <c r="G40" s="330"/>
      <c r="H40" s="337"/>
      <c r="I40" s="338"/>
      <c r="J40" s="338"/>
      <c r="K40" s="338"/>
      <c r="L40" s="338"/>
      <c r="M40" s="338"/>
      <c r="N40" s="338"/>
      <c r="O40" s="338"/>
      <c r="P40" s="339"/>
      <c r="Q40" s="328"/>
      <c r="R40" s="329"/>
      <c r="S40" s="329"/>
      <c r="T40" s="329"/>
      <c r="U40" s="329"/>
      <c r="V40" s="330"/>
      <c r="W40" s="337"/>
      <c r="X40" s="338"/>
      <c r="Y40" s="338"/>
      <c r="Z40" s="338"/>
      <c r="AA40" s="338"/>
      <c r="AB40" s="338"/>
      <c r="AC40" s="338"/>
      <c r="AD40" s="338"/>
      <c r="AE40" s="339"/>
      <c r="AF40" s="37"/>
    </row>
    <row r="41" spans="1:32" s="61" customFormat="1" x14ac:dyDescent="0.15">
      <c r="A41" s="36"/>
      <c r="B41" s="349"/>
      <c r="C41" s="350"/>
      <c r="D41" s="350"/>
      <c r="E41" s="350"/>
      <c r="F41" s="350"/>
      <c r="G41" s="351"/>
      <c r="H41" s="340"/>
      <c r="I41" s="341"/>
      <c r="J41" s="341"/>
      <c r="K41" s="341"/>
      <c r="L41" s="341"/>
      <c r="M41" s="341"/>
      <c r="N41" s="341"/>
      <c r="O41" s="341"/>
      <c r="P41" s="342"/>
      <c r="Q41" s="349"/>
      <c r="R41" s="350"/>
      <c r="S41" s="350"/>
      <c r="T41" s="350"/>
      <c r="U41" s="350"/>
      <c r="V41" s="351"/>
      <c r="W41" s="340"/>
      <c r="X41" s="341"/>
      <c r="Y41" s="341"/>
      <c r="Z41" s="341"/>
      <c r="AA41" s="341"/>
      <c r="AB41" s="341"/>
      <c r="AC41" s="341"/>
      <c r="AD41" s="341"/>
      <c r="AE41" s="342"/>
      <c r="AF41" s="37"/>
    </row>
    <row r="42" spans="1:32" s="61" customFormat="1" x14ac:dyDescent="0.15">
      <c r="A42" s="36"/>
      <c r="B42" s="325" t="str">
        <f ca="1">IF(ISERROR(データ!$Z4),"科",データ!$Z4&amp;"科")</f>
        <v>科</v>
      </c>
      <c r="C42" s="326"/>
      <c r="D42" s="326"/>
      <c r="E42" s="326"/>
      <c r="F42" s="326"/>
      <c r="G42" s="327"/>
      <c r="H42" s="334" t="str">
        <f ca="1">IF(ISERROR(データ!$Y4),"",データ!$Y4)</f>
        <v/>
      </c>
      <c r="I42" s="335"/>
      <c r="J42" s="335"/>
      <c r="K42" s="335"/>
      <c r="L42" s="335"/>
      <c r="M42" s="335"/>
      <c r="N42" s="335"/>
      <c r="O42" s="335"/>
      <c r="P42" s="336"/>
      <c r="Q42" s="325" t="str">
        <f ca="1">IF(ISERROR(データ!$Z5),"科",データ!$Z5&amp;"科")</f>
        <v>科</v>
      </c>
      <c r="R42" s="326"/>
      <c r="S42" s="326"/>
      <c r="T42" s="326"/>
      <c r="U42" s="326"/>
      <c r="V42" s="327"/>
      <c r="W42" s="334" t="str">
        <f ca="1">IF(ISERROR(データ!$Y5),"",データ!$Y5)</f>
        <v/>
      </c>
      <c r="X42" s="335"/>
      <c r="Y42" s="335"/>
      <c r="Z42" s="335"/>
      <c r="AA42" s="335"/>
      <c r="AB42" s="335"/>
      <c r="AC42" s="335"/>
      <c r="AD42" s="335"/>
      <c r="AE42" s="336"/>
      <c r="AF42" s="37"/>
    </row>
    <row r="43" spans="1:32" s="61" customFormat="1" x14ac:dyDescent="0.15">
      <c r="A43" s="36"/>
      <c r="B43" s="328"/>
      <c r="C43" s="329"/>
      <c r="D43" s="329"/>
      <c r="E43" s="329"/>
      <c r="F43" s="329"/>
      <c r="G43" s="330"/>
      <c r="H43" s="337"/>
      <c r="I43" s="338"/>
      <c r="J43" s="338"/>
      <c r="K43" s="338"/>
      <c r="L43" s="338"/>
      <c r="M43" s="338"/>
      <c r="N43" s="338"/>
      <c r="O43" s="338"/>
      <c r="P43" s="339"/>
      <c r="Q43" s="328"/>
      <c r="R43" s="329"/>
      <c r="S43" s="329"/>
      <c r="T43" s="329"/>
      <c r="U43" s="329"/>
      <c r="V43" s="330"/>
      <c r="W43" s="337"/>
      <c r="X43" s="338"/>
      <c r="Y43" s="338"/>
      <c r="Z43" s="338"/>
      <c r="AA43" s="338"/>
      <c r="AB43" s="338"/>
      <c r="AC43" s="338"/>
      <c r="AD43" s="338"/>
      <c r="AE43" s="339"/>
      <c r="AF43" s="37"/>
    </row>
    <row r="44" spans="1:32" s="61" customFormat="1" x14ac:dyDescent="0.15">
      <c r="A44" s="36"/>
      <c r="B44" s="349"/>
      <c r="C44" s="350"/>
      <c r="D44" s="350"/>
      <c r="E44" s="350"/>
      <c r="F44" s="350"/>
      <c r="G44" s="351"/>
      <c r="H44" s="340"/>
      <c r="I44" s="341"/>
      <c r="J44" s="341"/>
      <c r="K44" s="341"/>
      <c r="L44" s="341"/>
      <c r="M44" s="341"/>
      <c r="N44" s="341"/>
      <c r="O44" s="341"/>
      <c r="P44" s="342"/>
      <c r="Q44" s="349"/>
      <c r="R44" s="350"/>
      <c r="S44" s="350"/>
      <c r="T44" s="350"/>
      <c r="U44" s="350"/>
      <c r="V44" s="351"/>
      <c r="W44" s="340"/>
      <c r="X44" s="341"/>
      <c r="Y44" s="341"/>
      <c r="Z44" s="341"/>
      <c r="AA44" s="341"/>
      <c r="AB44" s="341"/>
      <c r="AC44" s="341"/>
      <c r="AD44" s="341"/>
      <c r="AE44" s="342"/>
      <c r="AF44" s="37"/>
    </row>
    <row r="45" spans="1:32" s="61" customFormat="1" x14ac:dyDescent="0.15">
      <c r="A45" s="37"/>
      <c r="B45" s="325" t="str">
        <f ca="1">IF(ISERROR(データ!$Z6),"科",データ!$Z6&amp;"科")</f>
        <v>科</v>
      </c>
      <c r="C45" s="326"/>
      <c r="D45" s="326"/>
      <c r="E45" s="326"/>
      <c r="F45" s="326"/>
      <c r="G45" s="327"/>
      <c r="H45" s="334" t="str">
        <f ca="1">IF(ISERROR(データ!$Y6),"",データ!$Y6)</f>
        <v/>
      </c>
      <c r="I45" s="335"/>
      <c r="J45" s="335"/>
      <c r="K45" s="335"/>
      <c r="L45" s="335"/>
      <c r="M45" s="335"/>
      <c r="N45" s="335"/>
      <c r="O45" s="335"/>
      <c r="P45" s="336"/>
      <c r="Q45" s="325" t="str">
        <f ca="1">IF(ISERROR(データ!$Z7),"科",データ!$Z7&amp;"科")</f>
        <v>科</v>
      </c>
      <c r="R45" s="326"/>
      <c r="S45" s="326"/>
      <c r="T45" s="326"/>
      <c r="U45" s="326"/>
      <c r="V45" s="327"/>
      <c r="W45" s="334" t="str">
        <f ca="1">IF(ISERROR(データ!$Y7),"",データ!$Y7)</f>
        <v/>
      </c>
      <c r="X45" s="335"/>
      <c r="Y45" s="335"/>
      <c r="Z45" s="335"/>
      <c r="AA45" s="335"/>
      <c r="AB45" s="335"/>
      <c r="AC45" s="335"/>
      <c r="AD45" s="335"/>
      <c r="AE45" s="336"/>
      <c r="AF45" s="37"/>
    </row>
    <row r="46" spans="1:32" s="61" customFormat="1" x14ac:dyDescent="0.15">
      <c r="A46" s="37"/>
      <c r="B46" s="328"/>
      <c r="C46" s="329"/>
      <c r="D46" s="329"/>
      <c r="E46" s="329"/>
      <c r="F46" s="329"/>
      <c r="G46" s="330"/>
      <c r="H46" s="337"/>
      <c r="I46" s="338"/>
      <c r="J46" s="338"/>
      <c r="K46" s="338"/>
      <c r="L46" s="338"/>
      <c r="M46" s="338"/>
      <c r="N46" s="338"/>
      <c r="O46" s="338"/>
      <c r="P46" s="339"/>
      <c r="Q46" s="328"/>
      <c r="R46" s="329"/>
      <c r="S46" s="329"/>
      <c r="T46" s="329"/>
      <c r="U46" s="329"/>
      <c r="V46" s="330"/>
      <c r="W46" s="337"/>
      <c r="X46" s="338"/>
      <c r="Y46" s="338"/>
      <c r="Z46" s="338"/>
      <c r="AA46" s="338"/>
      <c r="AB46" s="338"/>
      <c r="AC46" s="338"/>
      <c r="AD46" s="338"/>
      <c r="AE46" s="339"/>
      <c r="AF46" s="37"/>
    </row>
    <row r="47" spans="1:32" s="61" customFormat="1" x14ac:dyDescent="0.15">
      <c r="A47" s="37"/>
      <c r="B47" s="349"/>
      <c r="C47" s="350"/>
      <c r="D47" s="350"/>
      <c r="E47" s="350"/>
      <c r="F47" s="350"/>
      <c r="G47" s="351"/>
      <c r="H47" s="340"/>
      <c r="I47" s="341"/>
      <c r="J47" s="341"/>
      <c r="K47" s="341"/>
      <c r="L47" s="341"/>
      <c r="M47" s="341"/>
      <c r="N47" s="341"/>
      <c r="O47" s="341"/>
      <c r="P47" s="342"/>
      <c r="Q47" s="349"/>
      <c r="R47" s="350"/>
      <c r="S47" s="350"/>
      <c r="T47" s="350"/>
      <c r="U47" s="350"/>
      <c r="V47" s="351"/>
      <c r="W47" s="340"/>
      <c r="X47" s="341"/>
      <c r="Y47" s="341"/>
      <c r="Z47" s="341"/>
      <c r="AA47" s="341"/>
      <c r="AB47" s="341"/>
      <c r="AC47" s="341"/>
      <c r="AD47" s="341"/>
      <c r="AE47" s="342"/>
      <c r="AF47" s="37"/>
    </row>
    <row r="48" spans="1:32" s="61" customFormat="1" x14ac:dyDescent="0.15">
      <c r="A48" s="72"/>
      <c r="B48" s="325" t="str">
        <f ca="1">IF(ISERROR(データ!$Z8),"科",データ!$Z8&amp;"科")</f>
        <v>科</v>
      </c>
      <c r="C48" s="326"/>
      <c r="D48" s="326"/>
      <c r="E48" s="326"/>
      <c r="F48" s="326"/>
      <c r="G48" s="327"/>
      <c r="H48" s="334" t="str">
        <f ca="1">IF(ISERROR(データ!$Y8),"",データ!$Y8)</f>
        <v/>
      </c>
      <c r="I48" s="335"/>
      <c r="J48" s="335"/>
      <c r="K48" s="335"/>
      <c r="L48" s="335"/>
      <c r="M48" s="335"/>
      <c r="N48" s="335"/>
      <c r="O48" s="335"/>
      <c r="P48" s="336"/>
      <c r="Q48" s="325" t="str">
        <f ca="1">IF(ISERROR(データ!$Z9),"科",データ!$Z9&amp;"科")</f>
        <v>科</v>
      </c>
      <c r="R48" s="326"/>
      <c r="S48" s="326"/>
      <c r="T48" s="326"/>
      <c r="U48" s="326"/>
      <c r="V48" s="327"/>
      <c r="W48" s="334" t="str">
        <f ca="1">IF(ISERROR(データ!$Y9),"",データ!$Y9)</f>
        <v/>
      </c>
      <c r="X48" s="335"/>
      <c r="Y48" s="335"/>
      <c r="Z48" s="335"/>
      <c r="AA48" s="335"/>
      <c r="AB48" s="335"/>
      <c r="AC48" s="335"/>
      <c r="AD48" s="335"/>
      <c r="AE48" s="336"/>
      <c r="AF48" s="37"/>
    </row>
    <row r="49" spans="1:32" s="61" customFormat="1" x14ac:dyDescent="0.15">
      <c r="A49" s="72"/>
      <c r="B49" s="328"/>
      <c r="C49" s="329"/>
      <c r="D49" s="329"/>
      <c r="E49" s="329"/>
      <c r="F49" s="329"/>
      <c r="G49" s="330"/>
      <c r="H49" s="337"/>
      <c r="I49" s="338"/>
      <c r="J49" s="338"/>
      <c r="K49" s="338"/>
      <c r="L49" s="338"/>
      <c r="M49" s="338"/>
      <c r="N49" s="338"/>
      <c r="O49" s="338"/>
      <c r="P49" s="339"/>
      <c r="Q49" s="328"/>
      <c r="R49" s="329"/>
      <c r="S49" s="329"/>
      <c r="T49" s="329"/>
      <c r="U49" s="329"/>
      <c r="V49" s="330"/>
      <c r="W49" s="337"/>
      <c r="X49" s="338"/>
      <c r="Y49" s="338"/>
      <c r="Z49" s="338"/>
      <c r="AA49" s="338"/>
      <c r="AB49" s="338"/>
      <c r="AC49" s="338"/>
      <c r="AD49" s="338"/>
      <c r="AE49" s="339"/>
      <c r="AF49" s="37"/>
    </row>
    <row r="50" spans="1:32" s="61" customFormat="1" x14ac:dyDescent="0.15">
      <c r="A50" s="37"/>
      <c r="B50" s="349"/>
      <c r="C50" s="350"/>
      <c r="D50" s="350"/>
      <c r="E50" s="350"/>
      <c r="F50" s="350"/>
      <c r="G50" s="351"/>
      <c r="H50" s="340"/>
      <c r="I50" s="341"/>
      <c r="J50" s="341"/>
      <c r="K50" s="341"/>
      <c r="L50" s="341"/>
      <c r="M50" s="341"/>
      <c r="N50" s="341"/>
      <c r="O50" s="341"/>
      <c r="P50" s="342"/>
      <c r="Q50" s="349"/>
      <c r="R50" s="350"/>
      <c r="S50" s="350"/>
      <c r="T50" s="350"/>
      <c r="U50" s="350"/>
      <c r="V50" s="351"/>
      <c r="W50" s="340"/>
      <c r="X50" s="341"/>
      <c r="Y50" s="341"/>
      <c r="Z50" s="341"/>
      <c r="AA50" s="341"/>
      <c r="AB50" s="341"/>
      <c r="AC50" s="341"/>
      <c r="AD50" s="341"/>
      <c r="AE50" s="342"/>
      <c r="AF50" s="37"/>
    </row>
    <row r="51" spans="1:32" s="61" customFormat="1" x14ac:dyDescent="0.15">
      <c r="A51" s="37"/>
      <c r="B51" s="325" t="str">
        <f ca="1">IF(ISERROR(データ!$Z10),"科",データ!$Z10&amp;"科")</f>
        <v>科</v>
      </c>
      <c r="C51" s="326"/>
      <c r="D51" s="326"/>
      <c r="E51" s="326"/>
      <c r="F51" s="326"/>
      <c r="G51" s="327"/>
      <c r="H51" s="334" t="str">
        <f ca="1">IF(ISERROR(データ!$Y10),"",データ!$Y10)</f>
        <v/>
      </c>
      <c r="I51" s="335"/>
      <c r="J51" s="335"/>
      <c r="K51" s="335"/>
      <c r="L51" s="335"/>
      <c r="M51" s="335"/>
      <c r="N51" s="335"/>
      <c r="O51" s="335"/>
      <c r="P51" s="336"/>
      <c r="Q51" s="325" t="str">
        <f ca="1">IF(ISERROR(データ!$Z11),"科",データ!$Z11&amp;"科")</f>
        <v>科</v>
      </c>
      <c r="R51" s="326"/>
      <c r="S51" s="326"/>
      <c r="T51" s="326"/>
      <c r="U51" s="326"/>
      <c r="V51" s="327"/>
      <c r="W51" s="334" t="str">
        <f ca="1">IF(ISERROR(データ!$Y11),"",データ!$Y11)</f>
        <v/>
      </c>
      <c r="X51" s="335"/>
      <c r="Y51" s="335"/>
      <c r="Z51" s="335"/>
      <c r="AA51" s="335"/>
      <c r="AB51" s="335"/>
      <c r="AC51" s="335"/>
      <c r="AD51" s="335"/>
      <c r="AE51" s="336"/>
      <c r="AF51" s="37"/>
    </row>
    <row r="52" spans="1:32" s="61" customFormat="1" x14ac:dyDescent="0.15">
      <c r="A52" s="36"/>
      <c r="B52" s="328"/>
      <c r="C52" s="329"/>
      <c r="D52" s="329"/>
      <c r="E52" s="329"/>
      <c r="F52" s="329"/>
      <c r="G52" s="330"/>
      <c r="H52" s="337"/>
      <c r="I52" s="338"/>
      <c r="J52" s="338"/>
      <c r="K52" s="338"/>
      <c r="L52" s="338"/>
      <c r="M52" s="338"/>
      <c r="N52" s="338"/>
      <c r="O52" s="338"/>
      <c r="P52" s="339"/>
      <c r="Q52" s="328"/>
      <c r="R52" s="329"/>
      <c r="S52" s="329"/>
      <c r="T52" s="329"/>
      <c r="U52" s="329"/>
      <c r="V52" s="330"/>
      <c r="W52" s="337"/>
      <c r="X52" s="338"/>
      <c r="Y52" s="338"/>
      <c r="Z52" s="338"/>
      <c r="AA52" s="338"/>
      <c r="AB52" s="338"/>
      <c r="AC52" s="338"/>
      <c r="AD52" s="338"/>
      <c r="AE52" s="339"/>
      <c r="AF52" s="37"/>
    </row>
    <row r="53" spans="1:32" s="61" customFormat="1" x14ac:dyDescent="0.15">
      <c r="A53" s="43"/>
      <c r="B53" s="349"/>
      <c r="C53" s="350"/>
      <c r="D53" s="350"/>
      <c r="E53" s="350"/>
      <c r="F53" s="350"/>
      <c r="G53" s="351"/>
      <c r="H53" s="340"/>
      <c r="I53" s="341"/>
      <c r="J53" s="341"/>
      <c r="K53" s="341"/>
      <c r="L53" s="341"/>
      <c r="M53" s="341"/>
      <c r="N53" s="341"/>
      <c r="O53" s="341"/>
      <c r="P53" s="342"/>
      <c r="Q53" s="349"/>
      <c r="R53" s="350"/>
      <c r="S53" s="350"/>
      <c r="T53" s="350"/>
      <c r="U53" s="350"/>
      <c r="V53" s="351"/>
      <c r="W53" s="340"/>
      <c r="X53" s="341"/>
      <c r="Y53" s="341"/>
      <c r="Z53" s="341"/>
      <c r="AA53" s="341"/>
      <c r="AB53" s="341"/>
      <c r="AC53" s="341"/>
      <c r="AD53" s="341"/>
      <c r="AE53" s="342"/>
      <c r="AF53" s="37"/>
    </row>
    <row r="54" spans="1:32" s="61" customFormat="1" x14ac:dyDescent="0.15">
      <c r="A54" s="43"/>
      <c r="B54" s="325" t="str">
        <f ca="1">IF(ISERROR(データ!$Z12),"科",データ!$Z12&amp;"科")</f>
        <v>科</v>
      </c>
      <c r="C54" s="326"/>
      <c r="D54" s="326"/>
      <c r="E54" s="326"/>
      <c r="F54" s="326"/>
      <c r="G54" s="327"/>
      <c r="H54" s="334" t="str">
        <f ca="1">IF(ISERROR(データ!$Y12),"",データ!$Y12)</f>
        <v/>
      </c>
      <c r="I54" s="335"/>
      <c r="J54" s="335"/>
      <c r="K54" s="335"/>
      <c r="L54" s="335"/>
      <c r="M54" s="335"/>
      <c r="N54" s="335"/>
      <c r="O54" s="335"/>
      <c r="P54" s="336"/>
      <c r="Q54" s="325" t="str">
        <f ca="1">IF(ISERROR(データ!$Z13),"科",データ!$Z13&amp;"科")</f>
        <v>科</v>
      </c>
      <c r="R54" s="326"/>
      <c r="S54" s="326"/>
      <c r="T54" s="326"/>
      <c r="U54" s="326"/>
      <c r="V54" s="327"/>
      <c r="W54" s="334" t="str">
        <f ca="1">IF(ISERROR(データ!$Y13),"",データ!$Y13)</f>
        <v/>
      </c>
      <c r="X54" s="335"/>
      <c r="Y54" s="335"/>
      <c r="Z54" s="335"/>
      <c r="AA54" s="335"/>
      <c r="AB54" s="335"/>
      <c r="AC54" s="335"/>
      <c r="AD54" s="335"/>
      <c r="AE54" s="336"/>
      <c r="AF54" s="37"/>
    </row>
    <row r="55" spans="1:32" s="61" customFormat="1" x14ac:dyDescent="0.15">
      <c r="A55" s="37"/>
      <c r="B55" s="328"/>
      <c r="C55" s="329"/>
      <c r="D55" s="329"/>
      <c r="E55" s="329"/>
      <c r="F55" s="329"/>
      <c r="G55" s="330"/>
      <c r="H55" s="337"/>
      <c r="I55" s="338"/>
      <c r="J55" s="338"/>
      <c r="K55" s="338"/>
      <c r="L55" s="338"/>
      <c r="M55" s="338"/>
      <c r="N55" s="338"/>
      <c r="O55" s="338"/>
      <c r="P55" s="339"/>
      <c r="Q55" s="328"/>
      <c r="R55" s="329"/>
      <c r="S55" s="329"/>
      <c r="T55" s="329"/>
      <c r="U55" s="329"/>
      <c r="V55" s="330"/>
      <c r="W55" s="337"/>
      <c r="X55" s="338"/>
      <c r="Y55" s="338"/>
      <c r="Z55" s="338"/>
      <c r="AA55" s="338"/>
      <c r="AB55" s="338"/>
      <c r="AC55" s="338"/>
      <c r="AD55" s="338"/>
      <c r="AE55" s="339"/>
      <c r="AF55" s="37"/>
    </row>
    <row r="56" spans="1:32" s="61" customFormat="1" x14ac:dyDescent="0.15">
      <c r="A56" s="37"/>
      <c r="B56" s="331"/>
      <c r="C56" s="332"/>
      <c r="D56" s="332"/>
      <c r="E56" s="332"/>
      <c r="F56" s="332"/>
      <c r="G56" s="333"/>
      <c r="H56" s="353"/>
      <c r="I56" s="354"/>
      <c r="J56" s="354"/>
      <c r="K56" s="354"/>
      <c r="L56" s="354"/>
      <c r="M56" s="354"/>
      <c r="N56" s="354"/>
      <c r="O56" s="354"/>
      <c r="P56" s="355"/>
      <c r="Q56" s="331"/>
      <c r="R56" s="332"/>
      <c r="S56" s="332"/>
      <c r="T56" s="332"/>
      <c r="U56" s="332"/>
      <c r="V56" s="333"/>
      <c r="W56" s="353"/>
      <c r="X56" s="354"/>
      <c r="Y56" s="354"/>
      <c r="Z56" s="354"/>
      <c r="AA56" s="354"/>
      <c r="AB56" s="354"/>
      <c r="AC56" s="354"/>
      <c r="AD56" s="354"/>
      <c r="AE56" s="355"/>
      <c r="AF56" s="37"/>
    </row>
    <row r="57" spans="1:32" s="61" customFormat="1" x14ac:dyDescent="0.1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</sheetData>
  <sheetProtection sheet="1" selectLockedCells="1"/>
  <mergeCells count="35">
    <mergeCell ref="I2:L2"/>
    <mergeCell ref="H54:P56"/>
    <mergeCell ref="W39:AE41"/>
    <mergeCell ref="W42:AE44"/>
    <mergeCell ref="W45:AE47"/>
    <mergeCell ref="W48:AE50"/>
    <mergeCell ref="H37:P38"/>
    <mergeCell ref="W54:AE56"/>
    <mergeCell ref="Q37:V38"/>
    <mergeCell ref="U9:AE9"/>
    <mergeCell ref="Q54:V56"/>
    <mergeCell ref="Q51:V53"/>
    <mergeCell ref="Q42:V44"/>
    <mergeCell ref="H45:P47"/>
    <mergeCell ref="H48:P50"/>
    <mergeCell ref="H51:P53"/>
    <mergeCell ref="B54:G56"/>
    <mergeCell ref="H39:P41"/>
    <mergeCell ref="H42:P44"/>
    <mergeCell ref="W37:AE38"/>
    <mergeCell ref="B42:G44"/>
    <mergeCell ref="Q48:V50"/>
    <mergeCell ref="Q45:V47"/>
    <mergeCell ref="B45:G47"/>
    <mergeCell ref="B48:G50"/>
    <mergeCell ref="B51:G53"/>
    <mergeCell ref="B39:G41"/>
    <mergeCell ref="W51:AE53"/>
    <mergeCell ref="Q39:V41"/>
    <mergeCell ref="G16:Z16"/>
    <mergeCell ref="G17:Z17"/>
    <mergeCell ref="B37:G38"/>
    <mergeCell ref="Q23:AA23"/>
    <mergeCell ref="Q21:AE21"/>
    <mergeCell ref="AC22:AD23"/>
  </mergeCells>
  <phoneticPr fontId="24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zoomScale="115" zoomScaleNormal="115" zoomScaleSheetLayoutView="100" workbookViewId="0">
      <selection activeCell="H1" sqref="H1:I1"/>
    </sheetView>
  </sheetViews>
  <sheetFormatPr defaultRowHeight="13.5" x14ac:dyDescent="0.15"/>
  <cols>
    <col min="1" max="1" width="7.375" style="35" customWidth="1"/>
    <col min="2" max="2" width="5.25" style="35" customWidth="1"/>
    <col min="3" max="3" width="25.125" style="35" customWidth="1"/>
    <col min="4" max="4" width="3.5" style="35" customWidth="1"/>
    <col min="5" max="5" width="13" style="35" customWidth="1"/>
    <col min="6" max="6" width="1" style="35" customWidth="1"/>
    <col min="7" max="7" width="3.625" style="35" customWidth="1"/>
    <col min="8" max="8" width="12.875" style="35" customWidth="1"/>
    <col min="9" max="9" width="6.875" style="35" customWidth="1"/>
    <col min="10" max="16384" width="9" style="35"/>
  </cols>
  <sheetData>
    <row r="1" spans="1:14" ht="16.5" customHeight="1" x14ac:dyDescent="0.15">
      <c r="A1"/>
      <c r="B1" s="274"/>
      <c r="C1" s="274"/>
      <c r="D1" s="274"/>
      <c r="E1" s="274"/>
      <c r="F1" s="274"/>
      <c r="G1" s="274"/>
      <c r="H1" s="359" t="str">
        <f>IF(COUNTBLANK('1.基礎データ'!I13:I13),"　　年　　月　　日",CONCATENATE('1.基礎データ'!E13,'1.基礎データ'!G13,'1.基礎データ'!I13))</f>
        <v>　　年　　月　　日</v>
      </c>
      <c r="I1" s="359"/>
    </row>
    <row r="2" spans="1:14" ht="16.5" customHeight="1" x14ac:dyDescent="0.15">
      <c r="A2" s="362"/>
      <c r="B2" s="362"/>
      <c r="C2" s="362"/>
      <c r="D2" s="362"/>
      <c r="E2" s="362"/>
      <c r="F2" s="362"/>
      <c r="G2" s="362"/>
      <c r="H2" s="362"/>
      <c r="I2" s="362"/>
    </row>
    <row r="3" spans="1:14" ht="16.5" customHeight="1" x14ac:dyDescent="0.15">
      <c r="A3" s="362" t="s">
        <v>753</v>
      </c>
      <c r="B3" s="362"/>
      <c r="C3" s="362"/>
      <c r="D3" s="362"/>
      <c r="E3" s="362"/>
      <c r="F3" s="362"/>
      <c r="G3" s="362"/>
      <c r="H3" s="362"/>
      <c r="I3" s="362"/>
    </row>
    <row r="4" spans="1:14" ht="16.5" customHeight="1" x14ac:dyDescent="0.15">
      <c r="A4" s="363" t="str">
        <f>IF(COUNTBLANK('1.基礎データ'!E7:E7),"学校名",CONCATENATE('1.基礎データ'!E7,"長"))</f>
        <v>学校名</v>
      </c>
      <c r="B4" s="363"/>
      <c r="C4" s="363"/>
      <c r="D4" s="363"/>
      <c r="E4" s="363"/>
      <c r="F4" s="363"/>
      <c r="G4" s="363"/>
      <c r="H4" s="363"/>
      <c r="I4" s="363"/>
    </row>
    <row r="5" spans="1:14" ht="16.5" customHeight="1" x14ac:dyDescent="0.15">
      <c r="A5" s="363" t="s">
        <v>764</v>
      </c>
      <c r="B5" s="363"/>
      <c r="C5" s="363"/>
      <c r="D5" s="363"/>
      <c r="E5" s="363"/>
      <c r="F5" s="363"/>
      <c r="G5" s="363"/>
      <c r="H5" s="363"/>
      <c r="I5" s="363"/>
    </row>
    <row r="6" spans="1:14" ht="16.5" customHeight="1" x14ac:dyDescent="0.15">
      <c r="A6" s="275"/>
      <c r="B6" s="275"/>
      <c r="C6" s="275"/>
      <c r="D6" s="275"/>
      <c r="E6" s="275"/>
      <c r="F6" s="275"/>
      <c r="G6" s="275"/>
      <c r="H6" s="275"/>
      <c r="I6" s="275"/>
    </row>
    <row r="7" spans="1:14" ht="16.5" customHeight="1" x14ac:dyDescent="0.15">
      <c r="A7" s="365" t="s">
        <v>756</v>
      </c>
      <c r="B7" s="365"/>
      <c r="C7" s="365"/>
      <c r="D7" s="365"/>
      <c r="E7" s="365"/>
      <c r="F7" s="365"/>
      <c r="G7" s="365"/>
      <c r="H7" s="365"/>
      <c r="I7" s="365"/>
    </row>
    <row r="8" spans="1:14" ht="16.5" customHeight="1" x14ac:dyDescent="0.15">
      <c r="A8" s="34"/>
      <c r="B8" s="34"/>
      <c r="C8" s="34"/>
      <c r="D8" s="34"/>
      <c r="E8" s="34"/>
      <c r="F8" s="34"/>
      <c r="G8" s="34"/>
      <c r="H8" s="34"/>
      <c r="I8" s="34"/>
    </row>
    <row r="9" spans="1:14" ht="16.5" customHeight="1" x14ac:dyDescent="0.15">
      <c r="A9" s="34"/>
      <c r="B9" s="34"/>
      <c r="C9" s="34"/>
      <c r="D9" s="34"/>
      <c r="E9" s="34"/>
      <c r="F9" s="34"/>
      <c r="G9" s="34"/>
      <c r="H9" s="34"/>
      <c r="I9" s="34"/>
    </row>
    <row r="10" spans="1:14" ht="16.5" customHeight="1" x14ac:dyDescent="0.15">
      <c r="A10" s="34"/>
      <c r="B10" s="360" t="s">
        <v>754</v>
      </c>
      <c r="C10" s="360"/>
      <c r="D10" s="360"/>
      <c r="E10" s="360"/>
      <c r="F10" s="360"/>
      <c r="G10" s="360"/>
      <c r="H10" s="360"/>
      <c r="I10" s="34"/>
    </row>
    <row r="11" spans="1:14" ht="16.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</row>
    <row r="12" spans="1:14" ht="16.5" customHeight="1" x14ac:dyDescent="0.15">
      <c r="A12" s="34"/>
      <c r="B12" s="34"/>
      <c r="C12" s="271"/>
      <c r="D12" s="271"/>
      <c r="E12" s="271"/>
      <c r="F12" s="271"/>
      <c r="G12" s="34"/>
      <c r="H12" s="34"/>
      <c r="I12" s="34"/>
      <c r="K12" s="281"/>
      <c r="L12" s="281"/>
      <c r="M12" s="281"/>
      <c r="N12" s="281"/>
    </row>
    <row r="13" spans="1:14" ht="16.5" customHeight="1" x14ac:dyDescent="0.15">
      <c r="A13" s="34"/>
      <c r="B13" s="34"/>
      <c r="C13" s="279" t="s">
        <v>758</v>
      </c>
      <c r="D13" s="277"/>
      <c r="E13" s="280"/>
      <c r="F13" s="276"/>
      <c r="G13" s="280" t="s">
        <v>755</v>
      </c>
      <c r="H13" s="34"/>
      <c r="I13" s="34"/>
      <c r="K13" s="281"/>
      <c r="L13" s="281"/>
      <c r="M13" s="281"/>
      <c r="N13" s="281"/>
    </row>
    <row r="14" spans="1:14" ht="6.75" customHeight="1" x14ac:dyDescent="0.15">
      <c r="A14" s="34"/>
      <c r="B14" s="34"/>
      <c r="C14" s="277"/>
      <c r="D14" s="277"/>
      <c r="E14" s="276"/>
      <c r="F14" s="276"/>
      <c r="G14" s="276"/>
      <c r="H14" s="34"/>
      <c r="I14" s="34"/>
      <c r="K14" s="281"/>
      <c r="L14" s="281"/>
      <c r="M14" s="281"/>
      <c r="N14" s="281"/>
    </row>
    <row r="15" spans="1:14" ht="16.5" customHeight="1" x14ac:dyDescent="0.15">
      <c r="A15" s="34"/>
      <c r="B15" s="34"/>
      <c r="C15" s="279" t="s">
        <v>757</v>
      </c>
      <c r="D15" s="277"/>
      <c r="E15" s="280"/>
      <c r="F15" s="276"/>
      <c r="G15" s="280" t="s">
        <v>755</v>
      </c>
      <c r="H15" s="34"/>
      <c r="I15" s="34"/>
      <c r="K15" s="281"/>
      <c r="L15" s="281"/>
      <c r="M15" s="281"/>
      <c r="N15" s="281"/>
    </row>
    <row r="16" spans="1:14" ht="6.75" customHeight="1" x14ac:dyDescent="0.15">
      <c r="A16" s="34"/>
      <c r="B16" s="34"/>
      <c r="C16" s="277"/>
      <c r="D16" s="277"/>
      <c r="E16" s="276"/>
      <c r="F16" s="276"/>
      <c r="G16" s="276"/>
      <c r="H16" s="34"/>
      <c r="I16" s="34"/>
      <c r="K16" s="281"/>
      <c r="L16" s="281"/>
      <c r="M16" s="281"/>
      <c r="N16" s="281"/>
    </row>
    <row r="17" spans="1:19" ht="16.5" customHeight="1" x14ac:dyDescent="0.15">
      <c r="A17" s="34"/>
      <c r="B17" s="34"/>
      <c r="C17" s="279" t="s">
        <v>759</v>
      </c>
      <c r="D17" s="277"/>
      <c r="E17" s="280"/>
      <c r="F17" s="276"/>
      <c r="G17" s="280" t="s">
        <v>755</v>
      </c>
      <c r="H17" s="34"/>
      <c r="I17" s="34"/>
      <c r="K17" s="281"/>
      <c r="L17" s="281"/>
      <c r="M17" s="281"/>
      <c r="N17" s="281"/>
    </row>
    <row r="18" spans="1:19" ht="6.75" customHeight="1" x14ac:dyDescent="0.15">
      <c r="A18" s="34"/>
      <c r="B18" s="34"/>
      <c r="C18" s="277"/>
      <c r="D18" s="277"/>
      <c r="E18" s="276"/>
      <c r="F18" s="276"/>
      <c r="G18" s="276"/>
      <c r="H18" s="34"/>
      <c r="I18" s="34"/>
      <c r="K18" s="281"/>
      <c r="L18" s="281"/>
      <c r="M18" s="281"/>
      <c r="N18" s="281"/>
    </row>
    <row r="19" spans="1:19" ht="16.5" customHeight="1" x14ac:dyDescent="0.15">
      <c r="A19" s="34"/>
      <c r="B19" s="34"/>
      <c r="C19" s="279" t="s">
        <v>760</v>
      </c>
      <c r="D19" s="277"/>
      <c r="E19" s="280"/>
      <c r="F19" s="276"/>
      <c r="G19" s="280" t="s">
        <v>755</v>
      </c>
      <c r="H19" s="34"/>
      <c r="I19" s="34"/>
      <c r="K19" s="281"/>
      <c r="L19" s="281"/>
      <c r="M19" s="281"/>
      <c r="N19" s="281"/>
    </row>
    <row r="20" spans="1:19" ht="6.75" customHeight="1" x14ac:dyDescent="0.15">
      <c r="A20" s="34"/>
      <c r="B20" s="34"/>
      <c r="C20" s="277"/>
      <c r="D20" s="277"/>
      <c r="E20" s="276"/>
      <c r="F20" s="276"/>
      <c r="G20" s="276"/>
      <c r="H20" s="34"/>
      <c r="I20" s="34"/>
      <c r="K20" s="281"/>
      <c r="L20" s="281"/>
      <c r="M20" s="281"/>
      <c r="N20" s="281"/>
    </row>
    <row r="21" spans="1:19" ht="16.5" customHeight="1" x14ac:dyDescent="0.15">
      <c r="A21" s="34"/>
      <c r="B21" s="34"/>
      <c r="C21" s="279" t="s">
        <v>761</v>
      </c>
      <c r="D21" s="277"/>
      <c r="E21" s="280">
        <v>1</v>
      </c>
      <c r="F21" s="276"/>
      <c r="G21" s="280" t="s">
        <v>755</v>
      </c>
      <c r="H21" s="34"/>
      <c r="I21" s="34"/>
      <c r="K21" s="281"/>
      <c r="L21" s="281"/>
      <c r="M21" s="281"/>
      <c r="N21" s="281"/>
    </row>
    <row r="22" spans="1:19" ht="16.5" customHeight="1" x14ac:dyDescent="0.15">
      <c r="A22" s="34"/>
      <c r="B22" s="34"/>
      <c r="C22" s="34"/>
      <c r="D22" s="34"/>
      <c r="E22" s="34"/>
      <c r="F22" s="34"/>
      <c r="G22" s="34"/>
      <c r="H22" s="34"/>
      <c r="I22" s="34"/>
      <c r="K22" s="358" t="s">
        <v>775</v>
      </c>
      <c r="L22" s="358"/>
      <c r="M22" s="358"/>
      <c r="N22" s="358"/>
      <c r="O22" s="358"/>
      <c r="P22" s="358"/>
      <c r="Q22" s="358"/>
      <c r="R22" s="358"/>
      <c r="S22" s="358"/>
    </row>
    <row r="23" spans="1:19" ht="16.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K23" s="358"/>
      <c r="L23" s="358"/>
      <c r="M23" s="358"/>
      <c r="N23" s="358"/>
      <c r="O23" s="358"/>
      <c r="P23" s="358"/>
      <c r="Q23" s="358"/>
      <c r="R23" s="358"/>
      <c r="S23" s="358"/>
    </row>
    <row r="24" spans="1:19" ht="16.5" customHeight="1" x14ac:dyDescent="0.15">
      <c r="A24" s="34"/>
      <c r="B24" s="34"/>
      <c r="C24" s="34"/>
      <c r="D24" s="34"/>
      <c r="E24" s="278"/>
      <c r="F24" s="34"/>
      <c r="G24" s="34"/>
      <c r="H24" s="34"/>
      <c r="I24" s="34"/>
      <c r="K24" s="358"/>
      <c r="L24" s="358"/>
      <c r="M24" s="358"/>
      <c r="N24" s="358"/>
      <c r="O24" s="358"/>
      <c r="P24" s="358"/>
      <c r="Q24" s="358"/>
      <c r="R24" s="358"/>
      <c r="S24" s="358"/>
    </row>
    <row r="25" spans="1:19" ht="16.5" customHeight="1" x14ac:dyDescent="0.15">
      <c r="A25" s="272"/>
      <c r="B25" s="272"/>
      <c r="C25" s="272"/>
      <c r="D25" s="272"/>
      <c r="E25" s="272"/>
      <c r="F25" s="272"/>
      <c r="G25" s="272"/>
      <c r="H25" s="272"/>
      <c r="I25" s="272"/>
      <c r="K25" s="358"/>
      <c r="L25" s="358"/>
      <c r="M25" s="358"/>
      <c r="N25" s="358"/>
      <c r="O25" s="358"/>
      <c r="P25" s="358"/>
      <c r="Q25" s="358"/>
      <c r="R25" s="358"/>
      <c r="S25" s="358"/>
    </row>
    <row r="26" spans="1:19" ht="16.5" customHeight="1" x14ac:dyDescent="0.15">
      <c r="A26" s="364"/>
      <c r="B26" s="364"/>
      <c r="C26" s="364"/>
      <c r="D26" s="364"/>
      <c r="E26" s="364"/>
      <c r="F26" s="364"/>
      <c r="G26" s="364"/>
      <c r="H26" s="364"/>
      <c r="I26" s="364"/>
      <c r="K26" s="358"/>
      <c r="L26" s="358"/>
      <c r="M26" s="358"/>
      <c r="N26" s="358"/>
      <c r="O26" s="358"/>
      <c r="P26" s="358"/>
      <c r="Q26" s="358"/>
      <c r="R26" s="358"/>
      <c r="S26" s="358"/>
    </row>
    <row r="27" spans="1:19" ht="16.5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K27" s="358"/>
      <c r="L27" s="358"/>
      <c r="M27" s="358"/>
      <c r="N27" s="358"/>
      <c r="O27" s="358"/>
      <c r="P27" s="358"/>
      <c r="Q27" s="358"/>
      <c r="R27" s="358"/>
      <c r="S27" s="358"/>
    </row>
    <row r="28" spans="1:19" ht="16.5" customHeight="1" x14ac:dyDescent="0.15">
      <c r="A28"/>
      <c r="B28" s="275"/>
      <c r="C28" s="275"/>
      <c r="D28" s="275"/>
      <c r="E28" s="275"/>
      <c r="F28" s="275"/>
      <c r="G28" s="275"/>
      <c r="H28" s="360" t="s">
        <v>765</v>
      </c>
      <c r="I28" s="360"/>
      <c r="K28" s="358"/>
      <c r="L28" s="358"/>
      <c r="M28" s="358"/>
      <c r="N28" s="358"/>
      <c r="O28" s="358"/>
      <c r="P28" s="358"/>
      <c r="Q28" s="358"/>
      <c r="R28" s="358"/>
      <c r="S28" s="358"/>
    </row>
    <row r="29" spans="1:19" ht="16.5" customHeight="1" x14ac:dyDescent="0.15">
      <c r="A29" s="362"/>
      <c r="B29" s="362"/>
      <c r="C29" s="362"/>
      <c r="D29" s="362"/>
      <c r="E29" s="362"/>
      <c r="F29" s="362"/>
      <c r="G29" s="362"/>
      <c r="H29" s="362"/>
      <c r="I29" s="362"/>
      <c r="K29" s="358"/>
      <c r="L29" s="358"/>
      <c r="M29" s="358"/>
      <c r="N29" s="358"/>
      <c r="O29" s="358"/>
      <c r="P29" s="358"/>
      <c r="Q29" s="358"/>
      <c r="R29" s="358"/>
      <c r="S29" s="358"/>
    </row>
    <row r="30" spans="1:19" ht="16.5" customHeight="1" x14ac:dyDescent="0.15">
      <c r="A30" s="362" t="str">
        <f>IF(COUNTBLANK('1.基礎データ'!E7:E7),"学校名",CONCATENATE('1.基礎データ'!E7,"長　様"))</f>
        <v>学校名</v>
      </c>
      <c r="B30" s="362"/>
      <c r="C30" s="362"/>
      <c r="D30" s="362"/>
      <c r="E30" s="362"/>
      <c r="F30" s="362"/>
      <c r="G30" s="362"/>
      <c r="H30" s="362"/>
      <c r="I30" s="362"/>
      <c r="K30" s="358"/>
      <c r="L30" s="358"/>
      <c r="M30" s="358"/>
      <c r="N30" s="358"/>
      <c r="O30" s="358"/>
      <c r="P30" s="358"/>
      <c r="Q30" s="358"/>
      <c r="R30" s="358"/>
      <c r="S30" s="358"/>
    </row>
    <row r="31" spans="1:19" ht="16.5" customHeight="1" x14ac:dyDescent="0.15">
      <c r="A31" s="363" t="s">
        <v>763</v>
      </c>
      <c r="B31" s="363"/>
      <c r="C31" s="363"/>
      <c r="D31" s="363"/>
      <c r="E31" s="363"/>
      <c r="F31" s="363"/>
      <c r="G31" s="363"/>
      <c r="H31" s="363"/>
      <c r="I31" s="363"/>
      <c r="K31" s="358"/>
      <c r="L31" s="358"/>
      <c r="M31" s="358"/>
      <c r="N31" s="358"/>
      <c r="O31" s="358"/>
      <c r="P31" s="358"/>
      <c r="Q31" s="358"/>
      <c r="R31" s="358"/>
      <c r="S31" s="358"/>
    </row>
    <row r="32" spans="1:19" ht="16.5" customHeight="1" x14ac:dyDescent="0.15">
      <c r="A32" s="363" t="s">
        <v>764</v>
      </c>
      <c r="B32" s="363"/>
      <c r="C32" s="363"/>
      <c r="D32" s="363"/>
      <c r="E32" s="363"/>
      <c r="F32" s="363"/>
      <c r="G32" s="363"/>
      <c r="H32" s="363"/>
      <c r="I32" s="363"/>
    </row>
    <row r="33" spans="1:9" ht="16.5" customHeight="1" x14ac:dyDescent="0.15">
      <c r="A33" s="275"/>
      <c r="B33" s="275"/>
      <c r="C33" s="275"/>
      <c r="D33" s="275"/>
      <c r="E33" s="275"/>
      <c r="F33" s="275"/>
      <c r="G33" s="275"/>
      <c r="H33" s="275"/>
      <c r="I33" s="275"/>
    </row>
    <row r="34" spans="1:9" ht="16.5" customHeight="1" x14ac:dyDescent="0.15">
      <c r="A34" s="365" t="s">
        <v>762</v>
      </c>
      <c r="B34" s="365"/>
      <c r="C34" s="365"/>
      <c r="D34" s="365"/>
      <c r="E34" s="365"/>
      <c r="F34" s="365"/>
      <c r="G34" s="365"/>
      <c r="H34" s="365"/>
      <c r="I34" s="365"/>
    </row>
    <row r="35" spans="1:9" ht="16.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6.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16.5" customHeight="1" x14ac:dyDescent="0.15">
      <c r="A37" s="34"/>
      <c r="B37" s="360" t="s">
        <v>766</v>
      </c>
      <c r="C37" s="361"/>
      <c r="D37" s="361"/>
      <c r="E37" s="361"/>
      <c r="F37" s="361"/>
      <c r="G37" s="361"/>
      <c r="H37" s="361"/>
      <c r="I37" s="34"/>
    </row>
    <row r="38" spans="1:9" ht="16.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6.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6.5" customHeight="1" x14ac:dyDescent="0.15">
      <c r="A40" s="34"/>
      <c r="B40" s="34"/>
      <c r="C40" s="273" t="str">
        <f>C13&amp;""</f>
        <v>推薦の送り状</v>
      </c>
      <c r="D40" s="273"/>
      <c r="E40" s="271" t="str">
        <f>E13&amp;""</f>
        <v/>
      </c>
      <c r="F40" s="271"/>
      <c r="G40" s="34" t="str">
        <f>G13&amp;""</f>
        <v>通</v>
      </c>
      <c r="H40" s="34"/>
      <c r="I40" s="34"/>
    </row>
    <row r="41" spans="1:9" ht="6.75" customHeight="1" x14ac:dyDescent="0.15">
      <c r="A41" s="34"/>
      <c r="B41" s="34"/>
      <c r="C41" s="273"/>
      <c r="D41" s="273"/>
      <c r="E41" s="271"/>
      <c r="F41" s="271"/>
      <c r="G41" s="34"/>
      <c r="H41" s="34"/>
      <c r="I41" s="34"/>
    </row>
    <row r="42" spans="1:9" ht="16.5" customHeight="1" x14ac:dyDescent="0.15">
      <c r="A42" s="34"/>
      <c r="B42" s="34"/>
      <c r="C42" s="273" t="str">
        <f>C15&amp;""</f>
        <v>推薦書</v>
      </c>
      <c r="D42" s="273"/>
      <c r="E42" s="271" t="str">
        <f>E15&amp;""</f>
        <v/>
      </c>
      <c r="F42" s="271"/>
      <c r="G42" s="34" t="str">
        <f>G15&amp;""</f>
        <v>通</v>
      </c>
      <c r="H42" s="34"/>
      <c r="I42" s="34"/>
    </row>
    <row r="43" spans="1:9" ht="6.75" customHeight="1" x14ac:dyDescent="0.15">
      <c r="A43" s="34"/>
      <c r="B43" s="34"/>
      <c r="C43" s="273"/>
      <c r="D43" s="273"/>
      <c r="E43" s="271"/>
      <c r="F43" s="271"/>
      <c r="G43" s="34"/>
      <c r="H43" s="34"/>
      <c r="I43" s="34"/>
    </row>
    <row r="44" spans="1:9" ht="16.5" customHeight="1" x14ac:dyDescent="0.15">
      <c r="A44" s="34"/>
      <c r="B44" s="34"/>
      <c r="C44" s="273" t="str">
        <f>C17&amp;""</f>
        <v>調査書</v>
      </c>
      <c r="D44" s="273"/>
      <c r="E44" s="271" t="str">
        <f>E17&amp;""</f>
        <v/>
      </c>
      <c r="F44" s="271"/>
      <c r="G44" s="34" t="str">
        <f>G17&amp;""</f>
        <v>通</v>
      </c>
      <c r="H44" s="34"/>
      <c r="I44" s="34"/>
    </row>
    <row r="45" spans="1:9" ht="6.75" customHeight="1" x14ac:dyDescent="0.15">
      <c r="A45" s="34"/>
      <c r="B45" s="34"/>
      <c r="C45" s="273"/>
      <c r="D45" s="273"/>
      <c r="E45" s="271"/>
      <c r="F45" s="271"/>
      <c r="G45" s="34"/>
      <c r="H45" s="34"/>
      <c r="I45" s="34"/>
    </row>
    <row r="46" spans="1:9" ht="16.5" customHeight="1" x14ac:dyDescent="0.15">
      <c r="A46" s="34"/>
      <c r="B46" s="34"/>
      <c r="C46" s="273" t="str">
        <f>C19&amp;""</f>
        <v>写真票</v>
      </c>
      <c r="D46" s="273"/>
      <c r="E46" s="271" t="str">
        <f>E19&amp;""</f>
        <v/>
      </c>
      <c r="F46" s="271"/>
      <c r="G46" s="34" t="str">
        <f>G19&amp;""</f>
        <v>通</v>
      </c>
      <c r="H46" s="34"/>
      <c r="I46" s="34"/>
    </row>
    <row r="47" spans="1:9" ht="6.75" customHeight="1" x14ac:dyDescent="0.15">
      <c r="A47" s="34"/>
      <c r="B47" s="34"/>
      <c r="C47" s="273"/>
      <c r="D47" s="273"/>
      <c r="E47" s="271"/>
      <c r="F47" s="271"/>
      <c r="G47" s="34"/>
      <c r="H47" s="34"/>
      <c r="I47" s="34"/>
    </row>
    <row r="48" spans="1:9" ht="16.5" customHeight="1" x14ac:dyDescent="0.15">
      <c r="A48" s="34"/>
      <c r="B48" s="34"/>
      <c r="C48" s="273" t="str">
        <f>C21&amp;""</f>
        <v>受領書返送用の返信用封筒</v>
      </c>
      <c r="D48" s="273"/>
      <c r="E48" s="271" t="str">
        <f t="shared" ref="E48" si="0">E21&amp;""</f>
        <v>1</v>
      </c>
      <c r="F48" s="271"/>
      <c r="G48" s="34" t="str">
        <f t="shared" ref="G48" si="1">G21&amp;""</f>
        <v>通</v>
      </c>
      <c r="H48" s="34"/>
      <c r="I48" s="34"/>
    </row>
    <row r="49" spans="1:9" ht="16.5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6.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</row>
    <row r="51" spans="1:9" ht="16.5" customHeight="1" x14ac:dyDescent="0.15">
      <c r="A51" s="34"/>
      <c r="B51" s="34"/>
      <c r="C51" s="34"/>
      <c r="D51" s="34"/>
      <c r="E51" s="34"/>
      <c r="F51" s="34"/>
      <c r="G51" s="34"/>
      <c r="H51" s="34"/>
      <c r="I51" s="34"/>
    </row>
  </sheetData>
  <sheetProtection sheet="1" selectLockedCells="1"/>
  <mergeCells count="16">
    <mergeCell ref="K22:S31"/>
    <mergeCell ref="H1:I1"/>
    <mergeCell ref="H28:I28"/>
    <mergeCell ref="B10:H10"/>
    <mergeCell ref="B37:H37"/>
    <mergeCell ref="A3:I3"/>
    <mergeCell ref="A4:I4"/>
    <mergeCell ref="A5:I5"/>
    <mergeCell ref="A26:I26"/>
    <mergeCell ref="A29:I29"/>
    <mergeCell ref="A34:I34"/>
    <mergeCell ref="A30:I30"/>
    <mergeCell ref="A31:I31"/>
    <mergeCell ref="A32:I32"/>
    <mergeCell ref="A7:I7"/>
    <mergeCell ref="A2:I2"/>
  </mergeCells>
  <phoneticPr fontId="92"/>
  <dataValidations count="1">
    <dataValidation type="list" allowBlank="1" showInputMessage="1" showErrorMessage="1" sqref="C13:C21">
      <formula1>"推薦の送り状,推薦書,調査書,写真票"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723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データ!$F$2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x14ac:dyDescent="0.15">
      <c r="B8" s="74"/>
      <c r="C8" s="448"/>
      <c r="D8" s="448"/>
      <c r="E8" s="448"/>
      <c r="F8" s="512"/>
      <c r="G8" s="512"/>
      <c r="H8" s="512"/>
      <c r="I8" s="512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449" t="s">
        <v>553</v>
      </c>
      <c r="D9" s="450"/>
      <c r="E9" s="451"/>
      <c r="F9" s="378" t="s">
        <v>551</v>
      </c>
      <c r="G9" s="379"/>
      <c r="H9" s="379"/>
      <c r="I9" s="380"/>
      <c r="J9" s="460" t="str">
        <f>IF(COUNTIFS('2.受験生データ'!J11,"*推薦選抜のみ*")&gt;0,"〇","")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IF(COUNTIFS('2.受験生データ'!J11,"*学力選抜のみ*")&gt;0,"〇","")</f>
        <v/>
      </c>
      <c r="K10" s="401"/>
      <c r="L10" s="531"/>
      <c r="M10" s="532"/>
      <c r="N10" s="408" t="str">
        <f>IF(OR(COUNTIFS('2.受験生データ'!K11,"*工*")&gt;0,COUNTIFS('2.受験生データ'!K11,"*化*")&gt;0),'2.受験生データ'!K11&amp;"科","－－－－－－")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IF(OR(COUNTIFS('2.受験生データ'!L11,"*工*")&gt;0,COUNTIFS('2.受験生データ'!L11,"*化*")&gt;0),'2.受験生データ'!L11&amp;"科","－－－－－－")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IF(OR(COUNTIFS('2.受験生データ'!M11,"*工*")&gt;0,COUNTIFS('2.受験生データ'!M11,"*化*")&gt;0),'2.受験生データ'!M11&amp;"科","－－－－－－")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IF(COUNTIFS('2.受験生データ'!J11,"*および*")&gt;0,"〇","")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IF(COUNTBLANK('2.受験生データ'!E11),"",'2.受験生データ'!E11)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IF(COUNTBLANK('2.受験生データ'!D11),"",'2.受験生データ'!D11)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IF('2.受験生データ'!F11="男",男性１,IF('2.受験生データ'!F11="女",女性１,"男 ・ 女"))</f>
        <v>男 ・ 女</v>
      </c>
      <c r="U13" s="397"/>
      <c r="V13" s="397"/>
      <c r="W13" s="397"/>
      <c r="X13" s="440" t="str">
        <f>IF(COUNTBLANK('2.受験生データ'!G11),"西暦　　年　　月　　日生",CONCATENATE('2.受験生データ'!G11,'2.受験生データ'!H11,'2.受験生データ'!I11,"生"))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5"/>
      <c r="H15" s="475"/>
      <c r="I15" s="475"/>
      <c r="J15" s="475"/>
      <c r="K15" s="475"/>
      <c r="L15" s="475"/>
      <c r="M15" s="475"/>
      <c r="N15" s="475"/>
      <c r="O15" s="475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　　年　　月　　日",CONCATENATE('1.基礎データ'!E13,'1.基礎データ'!G13,'1.基礎データ'!I13))</f>
        <v>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4"/>
      <c r="AI37" s="101"/>
    </row>
    <row r="38" spans="2:35" s="112" customFormat="1" ht="13.35" customHeight="1" x14ac:dyDescent="0.15">
      <c r="B38" s="101"/>
      <c r="C38" s="113"/>
      <c r="D38" s="101"/>
      <c r="E38" s="116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4" t="s">
        <v>661</v>
      </c>
      <c r="R40" s="193"/>
      <c r="S40" s="19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465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F43:AH43"/>
    <mergeCell ref="L9:M11"/>
    <mergeCell ref="AE15:AH15"/>
    <mergeCell ref="AE18:AH18"/>
    <mergeCell ref="H19:I21"/>
    <mergeCell ref="J19:K21"/>
    <mergeCell ref="L19:M21"/>
    <mergeCell ref="N19:O21"/>
    <mergeCell ref="T23:U23"/>
    <mergeCell ref="F23:G23"/>
    <mergeCell ref="R22:S22"/>
    <mergeCell ref="H22:I22"/>
    <mergeCell ref="J22:K22"/>
    <mergeCell ref="L22:M22"/>
    <mergeCell ref="G19:G20"/>
    <mergeCell ref="L23:M23"/>
    <mergeCell ref="N23:O23"/>
    <mergeCell ref="P23:Q23"/>
    <mergeCell ref="R23:S23"/>
    <mergeCell ref="T22:U22"/>
    <mergeCell ref="N22:O22"/>
    <mergeCell ref="D37:N37"/>
    <mergeCell ref="D29:D33"/>
    <mergeCell ref="H29:K30"/>
    <mergeCell ref="K2:Z2"/>
    <mergeCell ref="I3:AB4"/>
    <mergeCell ref="V19:W21"/>
    <mergeCell ref="T19:U21"/>
    <mergeCell ref="U10:AA11"/>
    <mergeCell ref="P22:Q22"/>
    <mergeCell ref="L29:AH30"/>
    <mergeCell ref="F6:I8"/>
    <mergeCell ref="AB6:AH8"/>
    <mergeCell ref="Z6:AA8"/>
    <mergeCell ref="J6:Y8"/>
    <mergeCell ref="F17:AH17"/>
    <mergeCell ref="Z24:AH24"/>
    <mergeCell ref="V23:W23"/>
    <mergeCell ref="P24:Q24"/>
    <mergeCell ref="V24:W24"/>
    <mergeCell ref="X24:Y24"/>
    <mergeCell ref="J23:K23"/>
    <mergeCell ref="T40:AC40"/>
    <mergeCell ref="H23:I23"/>
    <mergeCell ref="H24:I24"/>
    <mergeCell ref="L33:AH33"/>
    <mergeCell ref="F29:G30"/>
    <mergeCell ref="F22:G22"/>
    <mergeCell ref="F26:AH28"/>
    <mergeCell ref="H33:J33"/>
    <mergeCell ref="H31:J31"/>
    <mergeCell ref="X22:Y22"/>
    <mergeCell ref="V22:W22"/>
    <mergeCell ref="L31:AH31"/>
    <mergeCell ref="L32:AH32"/>
    <mergeCell ref="F25:AH25"/>
    <mergeCell ref="X23:Y23"/>
    <mergeCell ref="J24:K24"/>
    <mergeCell ref="L24:M24"/>
    <mergeCell ref="N24:O24"/>
    <mergeCell ref="H32:J32"/>
    <mergeCell ref="F31:G31"/>
    <mergeCell ref="F32:G32"/>
    <mergeCell ref="F33:G33"/>
    <mergeCell ref="F24:G24"/>
    <mergeCell ref="Z23:AH23"/>
    <mergeCell ref="C9:E11"/>
    <mergeCell ref="F11:I11"/>
    <mergeCell ref="D19:D28"/>
    <mergeCell ref="F16:L16"/>
    <mergeCell ref="J9:K9"/>
    <mergeCell ref="R24:S24"/>
    <mergeCell ref="T24:U24"/>
    <mergeCell ref="Z22:AH22"/>
    <mergeCell ref="AB9:AH9"/>
    <mergeCell ref="J10:K10"/>
    <mergeCell ref="P19:Q21"/>
    <mergeCell ref="R19:S21"/>
    <mergeCell ref="F15:O15"/>
    <mergeCell ref="F18:O18"/>
    <mergeCell ref="P15:AD15"/>
    <mergeCell ref="P18:AD18"/>
    <mergeCell ref="AK6:AM20"/>
    <mergeCell ref="T38:AG38"/>
    <mergeCell ref="AE39:AF40"/>
    <mergeCell ref="Q39:AD39"/>
    <mergeCell ref="AG39:AH40"/>
    <mergeCell ref="F9:I9"/>
    <mergeCell ref="F10:I10"/>
    <mergeCell ref="C15:E18"/>
    <mergeCell ref="C12:E12"/>
    <mergeCell ref="C13:E14"/>
    <mergeCell ref="T13:W14"/>
    <mergeCell ref="J11:K11"/>
    <mergeCell ref="N9:T9"/>
    <mergeCell ref="U9:AA9"/>
    <mergeCell ref="N10:T11"/>
    <mergeCell ref="AB10:AH11"/>
    <mergeCell ref="X19:Y21"/>
    <mergeCell ref="M16:AH16"/>
    <mergeCell ref="Z19:AH21"/>
    <mergeCell ref="F12:S12"/>
    <mergeCell ref="F13:S14"/>
    <mergeCell ref="X13:AH14"/>
    <mergeCell ref="F20:F21"/>
    <mergeCell ref="C6:E8"/>
  </mergeCells>
  <phoneticPr fontId="8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5">
      <formula1>入学</formula1>
    </dataValidation>
    <dataValidation type="list" allowBlank="1" showInputMessage="1" showErrorMessage="1" sqref="F18">
      <formula1>卒業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47244094488188981" bottom="0.35433070866141736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B1:AN52"/>
  <sheetViews>
    <sheetView showGridLines="0" zoomScaleNormal="100" zoomScaleSheetLayoutView="100" workbookViewId="0">
      <selection activeCell="G25" sqref="G25"/>
    </sheetView>
  </sheetViews>
  <sheetFormatPr defaultColWidth="8.875" defaultRowHeight="13.5" x14ac:dyDescent="0.15"/>
  <cols>
    <col min="1" max="1" width="2.125" style="76" customWidth="1"/>
    <col min="2" max="31" width="2.625" style="76" customWidth="1"/>
    <col min="32" max="32" width="3.125" style="76" customWidth="1"/>
    <col min="33" max="33" width="3.625" style="76" customWidth="1"/>
    <col min="34" max="34" width="2.625" style="76" customWidth="1"/>
    <col min="35" max="35" width="3.375" style="76" customWidth="1"/>
    <col min="36" max="16384" width="8.875" style="76"/>
  </cols>
  <sheetData>
    <row r="1" spans="2:36" ht="21" x14ac:dyDescent="0.15">
      <c r="D1" s="77" t="s">
        <v>722</v>
      </c>
    </row>
    <row r="2" spans="2:36" ht="8.4499999999999993" customHeight="1" x14ac:dyDescent="0.15">
      <c r="B2" s="78"/>
      <c r="C2" s="78"/>
      <c r="D2" s="134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2:36" ht="18" customHeight="1" x14ac:dyDescent="0.15">
      <c r="B3" s="88"/>
      <c r="C3" s="263"/>
      <c r="D3" s="88"/>
      <c r="E3" s="263"/>
      <c r="F3" s="74"/>
      <c r="G3" s="74"/>
      <c r="H3" s="74"/>
      <c r="I3" s="74"/>
      <c r="J3" s="511"/>
      <c r="K3" s="511"/>
      <c r="L3" s="511"/>
      <c r="M3" s="511"/>
      <c r="N3" s="88"/>
      <c r="O3" s="88"/>
      <c r="P3" s="88"/>
      <c r="Q3" s="88"/>
      <c r="R3" s="88"/>
      <c r="S3" s="88"/>
      <c r="T3" s="88"/>
      <c r="U3" s="584" t="s">
        <v>725</v>
      </c>
      <c r="V3" s="585"/>
      <c r="W3" s="585"/>
      <c r="X3" s="585"/>
      <c r="Y3" s="586"/>
      <c r="Z3" s="197"/>
      <c r="AA3" s="195"/>
      <c r="AB3" s="195"/>
      <c r="AC3" s="195"/>
      <c r="AD3" s="195"/>
      <c r="AE3" s="195"/>
      <c r="AF3" s="195"/>
      <c r="AG3" s="196"/>
      <c r="AH3" s="88"/>
      <c r="AJ3" s="135"/>
    </row>
    <row r="4" spans="2:36" ht="13.5" customHeight="1" x14ac:dyDescent="0.15">
      <c r="B4" s="88"/>
      <c r="C4" s="74"/>
      <c r="D4" s="74"/>
      <c r="E4" s="74"/>
      <c r="F4" s="136"/>
      <c r="G4" s="136"/>
      <c r="H4" s="136"/>
      <c r="I4" s="136"/>
      <c r="J4" s="136"/>
      <c r="K4" s="136"/>
      <c r="L4" s="136"/>
      <c r="M4" s="136"/>
      <c r="N4" s="87"/>
      <c r="O4" s="137"/>
      <c r="P4" s="137"/>
      <c r="Q4" s="137"/>
      <c r="R4" s="137"/>
      <c r="S4" s="137"/>
      <c r="T4" s="137"/>
      <c r="U4" s="587"/>
      <c r="V4" s="588"/>
      <c r="W4" s="588"/>
      <c r="X4" s="588"/>
      <c r="Y4" s="589"/>
      <c r="Z4" s="198"/>
      <c r="AA4" s="183"/>
      <c r="AB4" s="184"/>
      <c r="AC4" s="183"/>
      <c r="AD4" s="183"/>
      <c r="AE4" s="183"/>
      <c r="AF4" s="183"/>
      <c r="AG4" s="199"/>
      <c r="AH4" s="74"/>
      <c r="AI4" s="139"/>
    </row>
    <row r="5" spans="2:36" ht="13.5" customHeight="1" x14ac:dyDescent="0.15">
      <c r="B5" s="88"/>
      <c r="C5" s="115" t="s">
        <v>658</v>
      </c>
      <c r="D5" s="140"/>
      <c r="E5" s="140"/>
      <c r="F5" s="136"/>
      <c r="G5" s="136"/>
      <c r="H5" s="136"/>
      <c r="I5" s="136"/>
      <c r="J5" s="136"/>
      <c r="K5" s="136"/>
      <c r="L5" s="136"/>
      <c r="M5" s="136"/>
      <c r="N5" s="8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8"/>
      <c r="Z5" s="88"/>
      <c r="AA5" s="88"/>
      <c r="AB5" s="136"/>
      <c r="AC5" s="136"/>
      <c r="AD5" s="136"/>
      <c r="AE5" s="136"/>
      <c r="AF5" s="136"/>
      <c r="AG5" s="141"/>
      <c r="AH5" s="140"/>
      <c r="AI5" s="142"/>
    </row>
    <row r="6" spans="2:36" ht="13.5" customHeight="1" x14ac:dyDescent="0.15">
      <c r="B6" s="88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549" t="str">
        <f>IF(COUNTBLANK('1.基礎データ'!I13:I13),"　　年　　月　　日",CONCATENATE('1.基礎データ'!E13,'1.基礎データ'!G13,'1.基礎データ'!I13))</f>
        <v>　　年　　月　　日</v>
      </c>
      <c r="X6" s="549"/>
      <c r="Y6" s="549"/>
      <c r="Z6" s="549"/>
      <c r="AA6" s="549"/>
      <c r="AB6" s="549"/>
      <c r="AC6" s="549"/>
      <c r="AD6" s="549"/>
      <c r="AE6" s="549"/>
      <c r="AF6" s="549"/>
      <c r="AG6" s="550"/>
      <c r="AH6" s="74"/>
      <c r="AI6" s="139"/>
    </row>
    <row r="7" spans="2:36" ht="25.7" customHeight="1" x14ac:dyDescent="0.15">
      <c r="B7" s="88"/>
      <c r="C7" s="14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2"/>
      <c r="AH7" s="74"/>
      <c r="AI7" s="139"/>
    </row>
    <row r="8" spans="2:36" ht="13.5" customHeight="1" x14ac:dyDescent="0.15">
      <c r="B8" s="88"/>
      <c r="C8" s="145"/>
      <c r="D8" s="146"/>
      <c r="E8" s="146"/>
      <c r="F8" s="146"/>
      <c r="G8" s="146"/>
      <c r="H8" s="146"/>
      <c r="I8" s="146"/>
      <c r="J8" s="74"/>
      <c r="K8" s="606" t="s">
        <v>467</v>
      </c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6"/>
      <c r="X8" s="606"/>
      <c r="Y8" s="606"/>
      <c r="Z8" s="74"/>
      <c r="AA8" s="74"/>
      <c r="AB8" s="74"/>
      <c r="AC8" s="74"/>
      <c r="AD8" s="74"/>
      <c r="AE8" s="74"/>
      <c r="AF8" s="74"/>
      <c r="AG8" s="75"/>
      <c r="AH8" s="74"/>
      <c r="AI8" s="139"/>
    </row>
    <row r="9" spans="2:36" ht="13.5" customHeight="1" x14ac:dyDescent="0.15">
      <c r="B9" s="88"/>
      <c r="C9" s="145"/>
      <c r="D9" s="146"/>
      <c r="E9" s="146"/>
      <c r="F9" s="146"/>
      <c r="G9" s="146"/>
      <c r="H9" s="146"/>
      <c r="I9" s="146"/>
      <c r="J9" s="74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74"/>
      <c r="AA9" s="74"/>
      <c r="AB9" s="74"/>
      <c r="AC9" s="74"/>
      <c r="AD9" s="74"/>
      <c r="AE9" s="74"/>
      <c r="AF9" s="258"/>
      <c r="AG9" s="75"/>
      <c r="AH9" s="74"/>
      <c r="AI9" s="139"/>
    </row>
    <row r="10" spans="2:36" ht="15.6" customHeight="1" x14ac:dyDescent="0.15">
      <c r="B10" s="88"/>
      <c r="C10" s="145"/>
      <c r="D10" s="115"/>
      <c r="E10" s="115"/>
      <c r="F10" s="115"/>
      <c r="G10" s="115"/>
      <c r="H10" s="115"/>
      <c r="I10" s="115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147"/>
      <c r="W10" s="147"/>
      <c r="X10" s="88"/>
      <c r="Y10" s="88"/>
      <c r="Z10" s="74"/>
      <c r="AA10" s="74"/>
      <c r="AB10" s="74"/>
      <c r="AC10" s="74"/>
      <c r="AD10" s="74"/>
      <c r="AE10" s="74"/>
      <c r="AF10" s="74"/>
      <c r="AG10" s="75"/>
      <c r="AH10" s="74"/>
      <c r="AI10" s="139"/>
    </row>
    <row r="11" spans="2:36" ht="32.450000000000003" customHeight="1" x14ac:dyDescent="0.15">
      <c r="B11" s="88"/>
      <c r="C11" s="145"/>
      <c r="D11" s="148"/>
      <c r="E11" s="148"/>
      <c r="F11" s="148"/>
      <c r="G11" s="148"/>
      <c r="H11" s="148"/>
      <c r="I11" s="148"/>
      <c r="J11" s="74"/>
      <c r="K11" s="74"/>
      <c r="L11" s="74"/>
      <c r="M11" s="74"/>
      <c r="N11" s="74"/>
      <c r="O11" s="74"/>
      <c r="P11" s="74"/>
      <c r="Q11" s="74"/>
      <c r="R11" s="233" t="s">
        <v>40</v>
      </c>
      <c r="S11" s="74"/>
      <c r="T11" s="74"/>
      <c r="U11" s="557" t="str">
        <f>IF(COUNTBLANK('1.基礎データ'!E7:E7),"",'1.基礎データ'!E7)</f>
        <v/>
      </c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320"/>
      <c r="AH11" s="74"/>
    </row>
    <row r="12" spans="2:36" ht="29.45" customHeight="1" x14ac:dyDescent="0.15">
      <c r="B12" s="88"/>
      <c r="C12" s="145"/>
      <c r="D12" s="148"/>
      <c r="E12" s="148"/>
      <c r="F12" s="148"/>
      <c r="G12" s="148"/>
      <c r="H12" s="148"/>
      <c r="I12" s="148"/>
      <c r="J12" s="74"/>
      <c r="K12" s="74"/>
      <c r="L12" s="74"/>
      <c r="M12" s="74"/>
      <c r="N12" s="74"/>
      <c r="O12" s="74"/>
      <c r="P12" s="74"/>
      <c r="Q12" s="74"/>
      <c r="R12" s="233" t="s">
        <v>364</v>
      </c>
      <c r="S12" s="74"/>
      <c r="T12" s="74"/>
      <c r="U12" s="479" t="str">
        <f>IF(COUNTBLANK('1.基礎データ'!E10:E10),"",'1.基礎データ'!E10)</f>
        <v/>
      </c>
      <c r="V12" s="479"/>
      <c r="W12" s="479"/>
      <c r="X12" s="479"/>
      <c r="Y12" s="479"/>
      <c r="Z12" s="479"/>
      <c r="AA12" s="479"/>
      <c r="AB12" s="479"/>
      <c r="AC12" s="479"/>
      <c r="AD12" s="592"/>
      <c r="AE12" s="555" t="s">
        <v>445</v>
      </c>
      <c r="AF12" s="556"/>
      <c r="AG12" s="75"/>
      <c r="AH12" s="74"/>
      <c r="AI12" s="139"/>
    </row>
    <row r="13" spans="2:36" ht="14.45" customHeight="1" x14ac:dyDescent="0.15">
      <c r="B13" s="88"/>
      <c r="C13" s="145"/>
      <c r="D13" s="148"/>
      <c r="E13" s="148"/>
      <c r="F13" s="148"/>
      <c r="G13" s="148"/>
      <c r="H13" s="148"/>
      <c r="I13" s="148"/>
      <c r="J13" s="74"/>
      <c r="K13" s="74"/>
      <c r="L13" s="74"/>
      <c r="M13" s="74"/>
      <c r="N13" s="74"/>
      <c r="O13" s="74"/>
      <c r="P13" s="74"/>
      <c r="Q13" s="74"/>
      <c r="R13" s="120"/>
      <c r="S13" s="74"/>
      <c r="T13" s="74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16"/>
      <c r="AF13" s="216"/>
      <c r="AG13" s="75"/>
      <c r="AH13" s="74"/>
      <c r="AI13" s="139"/>
    </row>
    <row r="14" spans="2:36" ht="23.45" customHeight="1" x14ac:dyDescent="0.15">
      <c r="B14" s="88"/>
      <c r="C14" s="145"/>
      <c r="D14" s="148"/>
      <c r="E14" s="149"/>
      <c r="F14" s="149"/>
      <c r="G14" s="149"/>
      <c r="H14" s="149"/>
      <c r="I14" s="149"/>
      <c r="J14" s="74"/>
      <c r="K14" s="74"/>
      <c r="L14" s="74"/>
      <c r="M14" s="74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4"/>
      <c r="AI14" s="139"/>
    </row>
    <row r="15" spans="2:36" ht="13.5" customHeight="1" x14ac:dyDescent="0.15">
      <c r="B15" s="88"/>
      <c r="C15" s="145"/>
      <c r="D15" s="149"/>
      <c r="E15" s="558" t="s">
        <v>674</v>
      </c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74"/>
      <c r="AG15" s="75"/>
      <c r="AH15" s="74"/>
      <c r="AI15" s="139"/>
    </row>
    <row r="16" spans="2:36" ht="13.5" customHeight="1" x14ac:dyDescent="0.15">
      <c r="B16" s="88"/>
      <c r="C16" s="145"/>
      <c r="D16" s="149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74"/>
      <c r="AG16" s="75"/>
      <c r="AH16" s="74"/>
      <c r="AI16" s="139"/>
    </row>
    <row r="17" spans="2:40" ht="13.5" customHeight="1" x14ac:dyDescent="0.15">
      <c r="B17" s="88"/>
      <c r="C17" s="145"/>
      <c r="D17" s="149"/>
      <c r="E17" s="149"/>
      <c r="F17" s="149"/>
      <c r="G17" s="149"/>
      <c r="H17" s="149"/>
      <c r="I17" s="149"/>
      <c r="J17" s="74"/>
      <c r="K17" s="74"/>
      <c r="L17" s="74"/>
      <c r="M17" s="74"/>
      <c r="N17" s="74"/>
      <c r="O17" s="74"/>
      <c r="P17" s="74"/>
      <c r="Q17" s="74"/>
      <c r="R17" s="566" t="s">
        <v>468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5"/>
      <c r="AH17" s="74"/>
      <c r="AI17" s="139"/>
    </row>
    <row r="18" spans="2:40" ht="13.5" customHeight="1" x14ac:dyDescent="0.15">
      <c r="B18" s="88"/>
      <c r="C18" s="145"/>
      <c r="D18" s="149"/>
      <c r="E18" s="149"/>
      <c r="F18" s="149"/>
      <c r="G18" s="149"/>
      <c r="H18" s="150"/>
      <c r="I18" s="149"/>
      <c r="J18" s="74"/>
      <c r="K18" s="74"/>
      <c r="L18" s="74"/>
      <c r="M18" s="74"/>
      <c r="N18" s="74"/>
      <c r="O18" s="74"/>
      <c r="P18" s="74"/>
      <c r="Q18" s="120"/>
      <c r="R18" s="566"/>
      <c r="S18" s="74"/>
      <c r="T18" s="8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151"/>
      <c r="AH18" s="74"/>
      <c r="AI18" s="139"/>
    </row>
    <row r="19" spans="2:40" ht="13.5" customHeight="1" x14ac:dyDescent="0.15">
      <c r="B19" s="88"/>
      <c r="C19" s="559" t="s">
        <v>469</v>
      </c>
      <c r="D19" s="506"/>
      <c r="E19" s="506"/>
      <c r="F19" s="560"/>
      <c r="G19" s="593" t="str">
        <f>IF(COUNTIFS('2.受験生データ'!J11,"*推薦*")&gt;0,'2.受験生データ'!E11,"")</f>
        <v/>
      </c>
      <c r="H19" s="594"/>
      <c r="I19" s="594"/>
      <c r="J19" s="594"/>
      <c r="K19" s="594"/>
      <c r="L19" s="594"/>
      <c r="M19" s="594"/>
      <c r="N19" s="594"/>
      <c r="O19" s="594"/>
      <c r="P19" s="594"/>
      <c r="Q19" s="595"/>
      <c r="R19" s="561" t="s">
        <v>470</v>
      </c>
      <c r="S19" s="506"/>
      <c r="T19" s="506"/>
      <c r="U19" s="560"/>
      <c r="V19" s="596" t="str">
        <f>IF(COUNTIFS('2.受験生データ'!J11,"*推薦*")&gt;0,'2.受験生データ'!K11,"　　　　　　　　　　　科")</f>
        <v>　　　　　　　　　　　科</v>
      </c>
      <c r="W19" s="597"/>
      <c r="X19" s="597"/>
      <c r="Y19" s="597"/>
      <c r="Z19" s="597"/>
      <c r="AA19" s="597"/>
      <c r="AB19" s="597"/>
      <c r="AC19" s="597"/>
      <c r="AD19" s="597"/>
      <c r="AE19" s="498" t="s">
        <v>471</v>
      </c>
      <c r="AF19" s="498"/>
      <c r="AG19" s="152"/>
      <c r="AH19" s="87"/>
      <c r="AI19" s="139"/>
    </row>
    <row r="20" spans="2:40" ht="13.5" customHeight="1" x14ac:dyDescent="0.15">
      <c r="B20" s="88"/>
      <c r="C20" s="568" t="s">
        <v>448</v>
      </c>
      <c r="D20" s="569"/>
      <c r="E20" s="569"/>
      <c r="F20" s="570"/>
      <c r="G20" s="596" t="str">
        <f>IF(COUNTIFS('2.受験生データ'!J11,"*推薦*")&gt;0,'2.受験生データ'!D11,"")</f>
        <v/>
      </c>
      <c r="H20" s="597"/>
      <c r="I20" s="597"/>
      <c r="J20" s="597"/>
      <c r="K20" s="597"/>
      <c r="L20" s="597"/>
      <c r="M20" s="597"/>
      <c r="N20" s="597"/>
      <c r="O20" s="597"/>
      <c r="P20" s="597"/>
      <c r="Q20" s="598"/>
      <c r="R20" s="562"/>
      <c r="S20" s="563"/>
      <c r="T20" s="563"/>
      <c r="U20" s="564"/>
      <c r="V20" s="602"/>
      <c r="W20" s="603"/>
      <c r="X20" s="603"/>
      <c r="Y20" s="603"/>
      <c r="Z20" s="603"/>
      <c r="AA20" s="603"/>
      <c r="AB20" s="603"/>
      <c r="AC20" s="603"/>
      <c r="AD20" s="603"/>
      <c r="AE20" s="566"/>
      <c r="AF20" s="566"/>
      <c r="AG20" s="153"/>
      <c r="AH20" s="154"/>
      <c r="AI20" s="139"/>
    </row>
    <row r="21" spans="2:40" ht="13.5" customHeight="1" x14ac:dyDescent="0.15">
      <c r="B21" s="155"/>
      <c r="C21" s="571"/>
      <c r="D21" s="572"/>
      <c r="E21" s="572"/>
      <c r="F21" s="573"/>
      <c r="G21" s="599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508"/>
      <c r="S21" s="509"/>
      <c r="T21" s="509"/>
      <c r="U21" s="565"/>
      <c r="V21" s="599"/>
      <c r="W21" s="600"/>
      <c r="X21" s="600"/>
      <c r="Y21" s="600"/>
      <c r="Z21" s="600"/>
      <c r="AA21" s="600"/>
      <c r="AB21" s="600"/>
      <c r="AC21" s="600"/>
      <c r="AD21" s="600"/>
      <c r="AE21" s="567"/>
      <c r="AF21" s="567"/>
      <c r="AG21" s="156"/>
      <c r="AH21" s="74"/>
      <c r="AI21" s="139"/>
    </row>
    <row r="22" spans="2:40" s="158" customFormat="1" ht="9.6" customHeight="1" x14ac:dyDescent="0.15">
      <c r="B22" s="157"/>
      <c r="C22" s="547"/>
      <c r="D22" s="548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5"/>
      <c r="AH22" s="74"/>
    </row>
    <row r="23" spans="2:40" s="158" customFormat="1" ht="25.35" customHeight="1" x14ac:dyDescent="0.15">
      <c r="B23" s="157"/>
      <c r="C23" s="553" t="s">
        <v>682</v>
      </c>
      <c r="D23" s="554"/>
      <c r="E23" s="554"/>
      <c r="F23" s="554"/>
      <c r="G23" s="554"/>
      <c r="H23" s="554"/>
      <c r="I23" s="554"/>
      <c r="J23" s="554"/>
      <c r="K23" s="554"/>
      <c r="L23" s="554"/>
      <c r="M23" s="607" t="s">
        <v>675</v>
      </c>
      <c r="N23" s="608"/>
      <c r="O23" s="608"/>
      <c r="P23" s="608"/>
      <c r="Q23" s="608"/>
      <c r="R23" s="608"/>
      <c r="S23" s="608"/>
      <c r="T23" s="608"/>
      <c r="U23" s="608"/>
      <c r="V23" s="608"/>
      <c r="W23" s="608"/>
      <c r="X23" s="608"/>
      <c r="Y23" s="608"/>
      <c r="Z23" s="608"/>
      <c r="AA23" s="608"/>
      <c r="AB23" s="608"/>
      <c r="AC23" s="608"/>
      <c r="AD23" s="608"/>
      <c r="AE23" s="608"/>
      <c r="AF23" s="608"/>
      <c r="AG23" s="609"/>
      <c r="AH23" s="74"/>
    </row>
    <row r="24" spans="2:40" s="158" customFormat="1" ht="13.5" customHeight="1" x14ac:dyDescent="0.15">
      <c r="B24" s="157"/>
      <c r="C24" s="215" t="s">
        <v>673</v>
      </c>
      <c r="D24" s="214"/>
      <c r="E24" s="213"/>
      <c r="F24" s="14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161"/>
      <c r="R24" s="161"/>
      <c r="S24" s="161"/>
      <c r="T24" s="161"/>
      <c r="U24" s="161"/>
      <c r="V24" s="161"/>
      <c r="W24" s="162"/>
      <c r="X24" s="162"/>
      <c r="Y24" s="163"/>
      <c r="Z24" s="163"/>
      <c r="AA24" s="163"/>
      <c r="AB24" s="74"/>
      <c r="AC24" s="74"/>
      <c r="AD24" s="74"/>
      <c r="AE24" s="74"/>
      <c r="AF24" s="74"/>
      <c r="AG24" s="157"/>
      <c r="AH24" s="262"/>
      <c r="AJ24" s="574" t="s">
        <v>751</v>
      </c>
      <c r="AK24" s="574"/>
      <c r="AL24" s="574"/>
      <c r="AM24" s="574"/>
      <c r="AN24" s="164"/>
    </row>
    <row r="25" spans="2:40" s="158" customFormat="1" ht="15" customHeight="1" x14ac:dyDescent="0.15">
      <c r="B25" s="162"/>
      <c r="C25" s="250"/>
      <c r="D25" s="248" t="s">
        <v>746</v>
      </c>
      <c r="E25" s="254"/>
      <c r="F25" s="249"/>
      <c r="G25" s="265"/>
      <c r="H25" s="583" t="s">
        <v>752</v>
      </c>
      <c r="I25" s="583"/>
      <c r="J25" s="583"/>
      <c r="K25" s="583"/>
      <c r="L25" s="583"/>
      <c r="M25" s="266"/>
      <c r="N25" s="248" t="s">
        <v>721</v>
      </c>
      <c r="O25" s="582" t="s">
        <v>744</v>
      </c>
      <c r="P25" s="361"/>
      <c r="Q25" s="361"/>
      <c r="R25" s="361"/>
      <c r="S25" s="361"/>
      <c r="T25" s="361"/>
      <c r="U25" s="361"/>
      <c r="V25" s="361"/>
      <c r="W25" s="361"/>
      <c r="X25" s="267"/>
      <c r="Y25" s="253" t="s">
        <v>721</v>
      </c>
      <c r="Z25" s="259" t="s">
        <v>747</v>
      </c>
      <c r="AA25" s="252"/>
      <c r="AB25" s="252"/>
      <c r="AC25" s="577"/>
      <c r="AD25" s="577"/>
      <c r="AE25" s="577"/>
      <c r="AF25" s="577"/>
      <c r="AG25" s="257"/>
      <c r="AH25" s="162"/>
      <c r="AJ25" s="574"/>
      <c r="AK25" s="574"/>
      <c r="AL25" s="574"/>
      <c r="AM25" s="574"/>
      <c r="AN25" s="164"/>
    </row>
    <row r="26" spans="2:40" s="158" customFormat="1" ht="15" customHeight="1" x14ac:dyDescent="0.15">
      <c r="B26" s="162"/>
      <c r="C26" s="168"/>
      <c r="D26" s="264" t="s">
        <v>472</v>
      </c>
      <c r="E26" s="255"/>
      <c r="F26" s="261"/>
      <c r="G26" s="577"/>
      <c r="H26" s="577"/>
      <c r="I26" s="577"/>
      <c r="J26" s="577"/>
      <c r="K26" s="577"/>
      <c r="L26" s="577"/>
      <c r="M26" s="577"/>
      <c r="N26" s="251"/>
      <c r="O26" s="610" t="s">
        <v>745</v>
      </c>
      <c r="P26" s="361"/>
      <c r="Q26" s="361"/>
      <c r="R26" s="361"/>
      <c r="S26" s="361"/>
      <c r="T26" s="361"/>
      <c r="U26" s="361"/>
      <c r="V26" s="268"/>
      <c r="W26" s="201" t="s">
        <v>721</v>
      </c>
      <c r="X26" s="256"/>
      <c r="Y26" s="256"/>
      <c r="Z26" s="256"/>
      <c r="AA26" s="251"/>
      <c r="AB26" s="251"/>
      <c r="AC26" s="251"/>
      <c r="AD26" s="204"/>
      <c r="AE26" s="204"/>
      <c r="AF26" s="242"/>
      <c r="AG26" s="169"/>
      <c r="AH26" s="74"/>
      <c r="AJ26" s="574"/>
      <c r="AK26" s="574"/>
      <c r="AL26" s="574"/>
      <c r="AM26" s="574"/>
      <c r="AN26" s="164"/>
    </row>
    <row r="27" spans="2:40" s="158" customFormat="1" ht="15" customHeight="1" x14ac:dyDescent="0.15">
      <c r="B27" s="162"/>
      <c r="C27" s="170"/>
      <c r="D27" s="165" t="s">
        <v>473</v>
      </c>
      <c r="E27" s="261"/>
      <c r="F27" s="261"/>
      <c r="G27" s="101"/>
      <c r="H27" s="101"/>
      <c r="I27" s="101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171"/>
      <c r="AH27" s="74"/>
      <c r="AJ27" s="574"/>
      <c r="AK27" s="574"/>
      <c r="AL27" s="574"/>
      <c r="AM27" s="574"/>
      <c r="AN27" s="164"/>
    </row>
    <row r="28" spans="2:40" s="158" customFormat="1" ht="11.45" customHeight="1" x14ac:dyDescent="0.15">
      <c r="B28" s="162"/>
      <c r="C28" s="145"/>
      <c r="D28" s="146"/>
      <c r="E28" s="146"/>
      <c r="F28" s="14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28"/>
      <c r="T28" s="128"/>
      <c r="U28" s="128"/>
      <c r="V28" s="128"/>
      <c r="W28" s="128"/>
      <c r="X28" s="128"/>
      <c r="Y28" s="146"/>
      <c r="Z28" s="146"/>
      <c r="AA28" s="146"/>
      <c r="AB28" s="74"/>
      <c r="AC28" s="74"/>
      <c r="AD28" s="74"/>
      <c r="AE28" s="74"/>
      <c r="AF28" s="74"/>
      <c r="AG28" s="75"/>
      <c r="AH28" s="74"/>
      <c r="AJ28" s="574"/>
      <c r="AK28" s="574"/>
      <c r="AL28" s="574"/>
      <c r="AM28" s="574"/>
      <c r="AN28" s="164"/>
    </row>
    <row r="29" spans="2:40" s="158" customFormat="1" ht="13.5" customHeight="1" x14ac:dyDescent="0.15">
      <c r="B29" s="162"/>
      <c r="C29" s="218" t="s">
        <v>676</v>
      </c>
      <c r="D29" s="146"/>
      <c r="E29" s="146"/>
      <c r="F29" s="146"/>
      <c r="G29" s="172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128"/>
      <c r="T29" s="128"/>
      <c r="U29" s="128"/>
      <c r="V29" s="128"/>
      <c r="W29" s="128"/>
      <c r="X29" s="128"/>
      <c r="Y29" s="146"/>
      <c r="Z29" s="146"/>
      <c r="AA29" s="146"/>
      <c r="AB29" s="74"/>
      <c r="AC29" s="74"/>
      <c r="AD29" s="74"/>
      <c r="AE29" s="74"/>
      <c r="AF29" s="74"/>
      <c r="AG29" s="75"/>
      <c r="AH29" s="74"/>
      <c r="AJ29" s="574"/>
      <c r="AK29" s="574"/>
      <c r="AL29" s="574"/>
      <c r="AM29" s="574"/>
      <c r="AN29" s="164"/>
    </row>
    <row r="30" spans="2:40" s="158" customFormat="1" ht="10.7" customHeight="1" x14ac:dyDescent="0.15">
      <c r="B30" s="162"/>
      <c r="C30" s="200"/>
      <c r="D30" s="217" t="s">
        <v>685</v>
      </c>
      <c r="E30" s="146"/>
      <c r="F30" s="146"/>
      <c r="G30" s="172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28"/>
      <c r="T30" s="128"/>
      <c r="U30" s="128"/>
      <c r="V30" s="128"/>
      <c r="W30" s="128"/>
      <c r="X30" s="128"/>
      <c r="Y30" s="146"/>
      <c r="Z30" s="146"/>
      <c r="AA30" s="146"/>
      <c r="AB30" s="74"/>
      <c r="AC30" s="74"/>
      <c r="AD30" s="74"/>
      <c r="AE30" s="74"/>
      <c r="AF30" s="74"/>
      <c r="AG30" s="75"/>
      <c r="AH30" s="74"/>
      <c r="AJ30" s="574"/>
      <c r="AK30" s="574"/>
      <c r="AL30" s="574"/>
      <c r="AM30" s="574"/>
      <c r="AN30" s="164"/>
    </row>
    <row r="31" spans="2:40" s="158" customFormat="1" ht="17.100000000000001" customHeight="1" x14ac:dyDescent="0.15">
      <c r="B31" s="162"/>
      <c r="C31" s="145"/>
      <c r="D31" s="165" t="s">
        <v>727</v>
      </c>
      <c r="E31" s="264"/>
      <c r="F31" s="264"/>
      <c r="G31" s="578" t="s">
        <v>485</v>
      </c>
      <c r="H31" s="578"/>
      <c r="I31" s="578"/>
      <c r="J31" s="578"/>
      <c r="K31" s="578"/>
      <c r="L31" s="578"/>
      <c r="M31" s="580"/>
      <c r="N31" s="580"/>
      <c r="O31" s="581" t="s">
        <v>748</v>
      </c>
      <c r="P31" s="361"/>
      <c r="Q31" s="361"/>
      <c r="R31" s="361"/>
      <c r="S31" s="361"/>
      <c r="T31" s="361"/>
      <c r="U31" s="361"/>
      <c r="V31" s="361"/>
      <c r="W31" s="580"/>
      <c r="X31" s="580"/>
      <c r="Y31" s="264" t="s">
        <v>484</v>
      </c>
      <c r="Z31" s="578" t="s">
        <v>486</v>
      </c>
      <c r="AA31" s="578"/>
      <c r="AB31" s="578"/>
      <c r="AC31" s="578"/>
      <c r="AD31" s="578"/>
      <c r="AE31" s="578"/>
      <c r="AF31" s="269"/>
      <c r="AG31" s="167" t="s">
        <v>484</v>
      </c>
      <c r="AH31" s="74"/>
      <c r="AJ31" s="574"/>
      <c r="AK31" s="574"/>
      <c r="AL31" s="574"/>
      <c r="AM31" s="574"/>
      <c r="AN31" s="164"/>
    </row>
    <row r="32" spans="2:40" s="158" customFormat="1" ht="17.100000000000001" customHeight="1" x14ac:dyDescent="0.15">
      <c r="B32" s="162"/>
      <c r="C32" s="145"/>
      <c r="D32" s="581" t="s">
        <v>487</v>
      </c>
      <c r="E32" s="581"/>
      <c r="F32" s="581"/>
      <c r="G32" s="581"/>
      <c r="H32" s="269"/>
      <c r="I32" s="165" t="s">
        <v>484</v>
      </c>
      <c r="J32" s="165"/>
      <c r="K32" s="578" t="s">
        <v>679</v>
      </c>
      <c r="L32" s="578"/>
      <c r="M32" s="578"/>
      <c r="N32" s="578"/>
      <c r="O32" s="578"/>
      <c r="P32" s="578"/>
      <c r="Q32" s="269"/>
      <c r="R32" s="165" t="s">
        <v>484</v>
      </c>
      <c r="S32" s="578"/>
      <c r="T32" s="578"/>
      <c r="U32" s="578"/>
      <c r="V32" s="578"/>
      <c r="W32" s="578"/>
      <c r="X32" s="242"/>
      <c r="Y32" s="264"/>
      <c r="Z32" s="264"/>
      <c r="AA32" s="264"/>
      <c r="AB32" s="165"/>
      <c r="AC32" s="165"/>
      <c r="AD32" s="165"/>
      <c r="AE32" s="165"/>
      <c r="AF32" s="165"/>
      <c r="AG32" s="171"/>
      <c r="AH32" s="74"/>
      <c r="AJ32" s="164"/>
      <c r="AK32" s="164"/>
      <c r="AL32" s="164"/>
      <c r="AM32" s="164"/>
      <c r="AN32" s="164"/>
    </row>
    <row r="33" spans="2:40" s="158" customFormat="1" ht="13.5" customHeight="1" x14ac:dyDescent="0.15">
      <c r="B33" s="162"/>
      <c r="C33" s="173"/>
      <c r="D33" s="128"/>
      <c r="E33" s="579" t="s">
        <v>678</v>
      </c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579"/>
      <c r="S33" s="579"/>
      <c r="T33" s="579"/>
      <c r="U33" s="579"/>
      <c r="V33" s="579"/>
      <c r="W33" s="579"/>
      <c r="X33" s="579"/>
      <c r="Y33" s="579"/>
      <c r="Z33" s="579"/>
      <c r="AA33" s="579"/>
      <c r="AB33" s="579"/>
      <c r="AC33" s="579"/>
      <c r="AD33" s="579"/>
      <c r="AE33" s="579"/>
      <c r="AF33" s="128"/>
      <c r="AG33" s="174"/>
      <c r="AH33" s="74"/>
    </row>
    <row r="34" spans="2:40" s="158" customFormat="1" ht="41.45" customHeight="1" x14ac:dyDescent="0.15">
      <c r="B34" s="162"/>
      <c r="C34" s="173"/>
      <c r="D34" s="128"/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  <c r="T34" s="579"/>
      <c r="U34" s="579"/>
      <c r="V34" s="579"/>
      <c r="W34" s="579"/>
      <c r="X34" s="579"/>
      <c r="Y34" s="579"/>
      <c r="Z34" s="579"/>
      <c r="AA34" s="579"/>
      <c r="AB34" s="579"/>
      <c r="AC34" s="579"/>
      <c r="AD34" s="579"/>
      <c r="AE34" s="579"/>
      <c r="AF34" s="128"/>
      <c r="AG34" s="174"/>
      <c r="AH34" s="74"/>
    </row>
    <row r="35" spans="2:40" s="158" customFormat="1" ht="12" customHeight="1" x14ac:dyDescent="0.15">
      <c r="B35" s="157"/>
      <c r="C35" s="185"/>
      <c r="D35" s="186"/>
      <c r="E35" s="228" t="s">
        <v>474</v>
      </c>
      <c r="F35" s="219" t="s">
        <v>475</v>
      </c>
      <c r="G35" s="220" t="s">
        <v>476</v>
      </c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1"/>
      <c r="T35" s="221"/>
      <c r="U35" s="221"/>
      <c r="V35" s="234"/>
      <c r="W35" s="234"/>
      <c r="X35" s="234"/>
      <c r="Y35" s="235"/>
      <c r="Z35" s="235"/>
      <c r="AA35" s="236"/>
      <c r="AB35" s="188"/>
      <c r="AC35" s="188"/>
      <c r="AD35" s="188"/>
      <c r="AE35" s="188"/>
      <c r="AF35" s="188"/>
      <c r="AG35" s="191"/>
      <c r="AH35" s="74"/>
    </row>
    <row r="36" spans="2:40" s="158" customFormat="1" ht="12" customHeight="1" x14ac:dyDescent="0.15">
      <c r="B36" s="162"/>
      <c r="C36" s="192"/>
      <c r="D36" s="186"/>
      <c r="E36" s="187"/>
      <c r="F36" s="222" t="s">
        <v>477</v>
      </c>
      <c r="G36" s="223" t="s">
        <v>478</v>
      </c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4"/>
      <c r="T36" s="224"/>
      <c r="U36" s="224"/>
      <c r="V36" s="189"/>
      <c r="W36" s="189"/>
      <c r="X36" s="189"/>
      <c r="Y36" s="190"/>
      <c r="Z36" s="190"/>
      <c r="AA36" s="237"/>
      <c r="AB36" s="188"/>
      <c r="AC36" s="188"/>
      <c r="AD36" s="188"/>
      <c r="AE36" s="188"/>
      <c r="AF36" s="188"/>
      <c r="AG36" s="191"/>
      <c r="AH36" s="74"/>
    </row>
    <row r="37" spans="2:40" s="158" customFormat="1" ht="12" customHeight="1" x14ac:dyDescent="0.15">
      <c r="B37" s="162"/>
      <c r="C37" s="192"/>
      <c r="D37" s="186"/>
      <c r="E37" s="187"/>
      <c r="F37" s="225" t="s">
        <v>479</v>
      </c>
      <c r="G37" s="226" t="s">
        <v>480</v>
      </c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7"/>
      <c r="T37" s="227"/>
      <c r="U37" s="227"/>
      <c r="V37" s="238"/>
      <c r="W37" s="238"/>
      <c r="X37" s="238"/>
      <c r="Y37" s="239"/>
      <c r="Z37" s="239"/>
      <c r="AA37" s="240"/>
      <c r="AB37" s="188"/>
      <c r="AC37" s="188"/>
      <c r="AD37" s="188"/>
      <c r="AE37" s="188"/>
      <c r="AF37" s="188"/>
      <c r="AG37" s="191"/>
      <c r="AH37" s="74"/>
      <c r="AK37" s="139"/>
    </row>
    <row r="38" spans="2:40" s="158" customFormat="1" ht="7.35" customHeight="1" x14ac:dyDescent="0.15">
      <c r="B38" s="162"/>
      <c r="C38" s="145"/>
      <c r="D38" s="159"/>
      <c r="E38" s="175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75"/>
      <c r="AH38" s="74"/>
    </row>
    <row r="39" spans="2:40" s="158" customFormat="1" ht="13.35" customHeight="1" x14ac:dyDescent="0.15">
      <c r="B39" s="162"/>
      <c r="C39" s="145"/>
      <c r="D39" s="159"/>
      <c r="E39" s="175"/>
      <c r="F39" s="575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  <c r="AG39" s="75"/>
      <c r="AH39" s="74"/>
    </row>
    <row r="40" spans="2:40" s="158" customFormat="1" ht="13.5" customHeight="1" x14ac:dyDescent="0.15">
      <c r="B40" s="162"/>
      <c r="C40" s="145"/>
      <c r="D40" s="159"/>
      <c r="E40" s="175"/>
      <c r="F40" s="575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  <c r="T40" s="576"/>
      <c r="U40" s="576"/>
      <c r="V40" s="576"/>
      <c r="W40" s="576"/>
      <c r="X40" s="576"/>
      <c r="Y40" s="576"/>
      <c r="Z40" s="576"/>
      <c r="AA40" s="576"/>
      <c r="AB40" s="576"/>
      <c r="AC40" s="576"/>
      <c r="AD40" s="576"/>
      <c r="AE40" s="576"/>
      <c r="AF40" s="576"/>
      <c r="AG40" s="75"/>
      <c r="AH40" s="74"/>
    </row>
    <row r="41" spans="2:40" s="158" customFormat="1" ht="13.5" customHeight="1" x14ac:dyDescent="0.15">
      <c r="B41" s="162"/>
      <c r="C41" s="145"/>
      <c r="D41" s="159"/>
      <c r="E41" s="1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75"/>
      <c r="AH41" s="74"/>
    </row>
    <row r="42" spans="2:40" s="158" customFormat="1" ht="13.5" customHeight="1" x14ac:dyDescent="0.15">
      <c r="B42" s="162"/>
      <c r="C42" s="145"/>
      <c r="D42" s="159"/>
      <c r="E42" s="175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6"/>
      <c r="R42" s="576"/>
      <c r="S42" s="576"/>
      <c r="T42" s="576"/>
      <c r="U42" s="576"/>
      <c r="V42" s="576"/>
      <c r="W42" s="576"/>
      <c r="X42" s="576"/>
      <c r="Y42" s="576"/>
      <c r="Z42" s="576"/>
      <c r="AA42" s="576"/>
      <c r="AB42" s="576"/>
      <c r="AC42" s="576"/>
      <c r="AD42" s="576"/>
      <c r="AE42" s="576"/>
      <c r="AF42" s="576"/>
      <c r="AG42" s="75"/>
      <c r="AH42" s="74"/>
    </row>
    <row r="43" spans="2:40" s="158" customFormat="1" ht="13.5" customHeight="1" x14ac:dyDescent="0.15">
      <c r="B43" s="162"/>
      <c r="C43" s="145"/>
      <c r="D43" s="159"/>
      <c r="E43" s="175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  <c r="AE43" s="576"/>
      <c r="AF43" s="576"/>
      <c r="AG43" s="75"/>
      <c r="AH43" s="74"/>
    </row>
    <row r="44" spans="2:40" s="158" customFormat="1" ht="13.5" customHeight="1" x14ac:dyDescent="0.15">
      <c r="B44" s="162"/>
      <c r="C44" s="145"/>
      <c r="D44" s="159"/>
      <c r="E44" s="175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75"/>
      <c r="AH44" s="74"/>
    </row>
    <row r="45" spans="2:40" s="158" customFormat="1" ht="46.35" customHeight="1" x14ac:dyDescent="0.15">
      <c r="B45" s="162"/>
      <c r="C45" s="145"/>
      <c r="D45" s="159"/>
      <c r="E45" s="175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6"/>
      <c r="AG45" s="75"/>
      <c r="AH45" s="74"/>
    </row>
    <row r="46" spans="2:40" s="158" customFormat="1" ht="13.5" customHeight="1" x14ac:dyDescent="0.15">
      <c r="B46" s="162"/>
      <c r="C46" s="145"/>
      <c r="D46" s="159"/>
      <c r="E46" s="175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6"/>
      <c r="U46" s="576"/>
      <c r="V46" s="576"/>
      <c r="W46" s="576"/>
      <c r="X46" s="576"/>
      <c r="Y46" s="576"/>
      <c r="Z46" s="576"/>
      <c r="AA46" s="576"/>
      <c r="AB46" s="576"/>
      <c r="AC46" s="576"/>
      <c r="AD46" s="576"/>
      <c r="AE46" s="576"/>
      <c r="AF46" s="576"/>
      <c r="AG46" s="75"/>
      <c r="AH46" s="74"/>
      <c r="AJ46" s="50"/>
      <c r="AK46" s="50"/>
      <c r="AL46" s="50"/>
      <c r="AM46" s="50"/>
      <c r="AN46" s="164"/>
    </row>
    <row r="47" spans="2:40" s="158" customFormat="1" ht="13.5" customHeight="1" x14ac:dyDescent="0.15">
      <c r="B47" s="162"/>
      <c r="C47" s="145"/>
      <c r="D47" s="159"/>
      <c r="E47" s="175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75"/>
      <c r="AH47" s="74"/>
      <c r="AJ47" s="50"/>
      <c r="AK47" s="50"/>
      <c r="AL47" s="50"/>
      <c r="AM47" s="50"/>
      <c r="AN47" s="164"/>
    </row>
    <row r="48" spans="2:40" s="158" customFormat="1" ht="16.7" customHeight="1" x14ac:dyDescent="0.15">
      <c r="B48" s="162"/>
      <c r="C48" s="241" t="s">
        <v>677</v>
      </c>
      <c r="D48" s="159"/>
      <c r="E48" s="160"/>
      <c r="F48" s="14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128"/>
      <c r="T48" s="128"/>
      <c r="U48" s="128"/>
      <c r="V48" s="128"/>
      <c r="W48" s="128"/>
      <c r="X48" s="128"/>
      <c r="Y48" s="146"/>
      <c r="Z48" s="146"/>
      <c r="AA48" s="146"/>
      <c r="AB48" s="74"/>
      <c r="AC48" s="74"/>
      <c r="AD48" s="74"/>
      <c r="AE48" s="74"/>
      <c r="AF48" s="74"/>
      <c r="AG48" s="75"/>
      <c r="AH48" s="74"/>
      <c r="AJ48" s="50"/>
      <c r="AK48" s="50"/>
      <c r="AL48" s="50"/>
      <c r="AM48" s="50"/>
      <c r="AN48" s="164"/>
    </row>
    <row r="49" spans="2:40" s="158" customFormat="1" ht="13.5" customHeight="1" x14ac:dyDescent="0.15">
      <c r="B49" s="162"/>
      <c r="C49" s="170"/>
      <c r="D49" s="264"/>
      <c r="E49" s="264" t="s">
        <v>683</v>
      </c>
      <c r="F49" s="264"/>
      <c r="G49" s="590"/>
      <c r="H49" s="590"/>
      <c r="I49" s="264" t="s">
        <v>481</v>
      </c>
      <c r="J49" s="165"/>
      <c r="K49" s="264" t="s">
        <v>680</v>
      </c>
      <c r="L49" s="165"/>
      <c r="M49" s="165"/>
      <c r="N49" s="590" t="s">
        <v>439</v>
      </c>
      <c r="O49" s="590"/>
      <c r="P49" s="264" t="s">
        <v>481</v>
      </c>
      <c r="Q49" s="165"/>
      <c r="R49" s="231" t="s">
        <v>482</v>
      </c>
      <c r="S49" s="166"/>
      <c r="T49" s="166"/>
      <c r="U49" s="165"/>
      <c r="V49" s="590" t="s">
        <v>439</v>
      </c>
      <c r="W49" s="591"/>
      <c r="X49" s="264" t="s">
        <v>481</v>
      </c>
      <c r="Y49" s="264"/>
      <c r="Z49" s="165" t="s">
        <v>681</v>
      </c>
      <c r="AA49" s="165"/>
      <c r="AB49" s="165"/>
      <c r="AC49" s="165"/>
      <c r="AD49" s="590"/>
      <c r="AE49" s="591"/>
      <c r="AF49" s="264" t="s">
        <v>481</v>
      </c>
      <c r="AG49" s="171"/>
      <c r="AH49" s="74"/>
      <c r="AJ49" s="50"/>
      <c r="AK49" s="50"/>
      <c r="AL49" s="50"/>
      <c r="AM49" s="50"/>
      <c r="AN49" s="164"/>
    </row>
    <row r="50" spans="2:40" s="158" customFormat="1" ht="21" customHeight="1" x14ac:dyDescent="0.15">
      <c r="B50" s="162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80"/>
      <c r="U50" s="180"/>
      <c r="V50" s="180"/>
      <c r="W50" s="179"/>
      <c r="X50" s="179"/>
      <c r="Y50" s="179"/>
      <c r="Z50" s="179"/>
      <c r="AA50" s="179"/>
      <c r="AB50" s="179"/>
      <c r="AC50" s="179"/>
      <c r="AD50" s="179"/>
      <c r="AE50" s="180"/>
      <c r="AF50" s="180"/>
      <c r="AG50" s="181"/>
      <c r="AH50" s="177"/>
    </row>
    <row r="51" spans="2:40" x14ac:dyDescent="0.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2:40" x14ac:dyDescent="0.15">
      <c r="C52" s="48" t="str">
        <f>IF(COUNTBLANK(データ!AB2:AB2),"",データ!AB2)</f>
        <v/>
      </c>
      <c r="D52" s="48" t="str">
        <f>IF(COUNTBLANK(データ!AC2:AC2),"",データ!AC2)</f>
        <v/>
      </c>
    </row>
  </sheetData>
  <sheetProtection sheet="1" selectLockedCells="1"/>
  <mergeCells count="41">
    <mergeCell ref="U3:Y4"/>
    <mergeCell ref="V49:W49"/>
    <mergeCell ref="AD49:AE49"/>
    <mergeCell ref="U12:AD12"/>
    <mergeCell ref="G49:H49"/>
    <mergeCell ref="N49:O49"/>
    <mergeCell ref="J3:M3"/>
    <mergeCell ref="G19:Q19"/>
    <mergeCell ref="G20:Q21"/>
    <mergeCell ref="V19:AD21"/>
    <mergeCell ref="E22:AG22"/>
    <mergeCell ref="R17:R18"/>
    <mergeCell ref="K8:Y9"/>
    <mergeCell ref="M23:AG23"/>
    <mergeCell ref="O26:U26"/>
    <mergeCell ref="AJ24:AM31"/>
    <mergeCell ref="F39:AF47"/>
    <mergeCell ref="J27:AF27"/>
    <mergeCell ref="S32:W32"/>
    <mergeCell ref="K32:P32"/>
    <mergeCell ref="E33:AE34"/>
    <mergeCell ref="Z31:AE31"/>
    <mergeCell ref="AC25:AF25"/>
    <mergeCell ref="G26:M26"/>
    <mergeCell ref="W31:X31"/>
    <mergeCell ref="M31:N31"/>
    <mergeCell ref="D32:G32"/>
    <mergeCell ref="O25:W25"/>
    <mergeCell ref="O31:V31"/>
    <mergeCell ref="H25:L25"/>
    <mergeCell ref="G31:L31"/>
    <mergeCell ref="C22:D22"/>
    <mergeCell ref="W6:AG7"/>
    <mergeCell ref="C23:L23"/>
    <mergeCell ref="AE12:AF12"/>
    <mergeCell ref="U11:AG11"/>
    <mergeCell ref="E15:AE16"/>
    <mergeCell ref="C19:F19"/>
    <mergeCell ref="R19:U21"/>
    <mergeCell ref="AE19:AF21"/>
    <mergeCell ref="C20:F21"/>
  </mergeCells>
  <phoneticPr fontId="1"/>
  <dataValidations count="2">
    <dataValidation type="list" allowBlank="1" showInputMessage="1" showErrorMessage="1" sqref="H32 W31 AF31 Q32 M31 V26 M25 X25 G25">
      <formula1>選択</formula1>
    </dataValidation>
    <dataValidation imeMode="on" allowBlank="1" showInputMessage="1" showErrorMessage="1" sqref="E22:AG22"/>
  </dataValidations>
  <printOptions horizontalCentered="1"/>
  <pageMargins left="0.70866141732283472" right="0.43307086614173229" top="0.43307086614173229" bottom="0.35433070866141736" header="0.31496062992125984" footer="0.31496062992125984"/>
  <pageSetup paperSize="9" scale="95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B1:AM55"/>
  <sheetViews>
    <sheetView zoomScaleNormal="100" zoomScaleSheetLayoutView="100" workbookViewId="0">
      <selection activeCell="F15" sqref="F15:O15"/>
    </sheetView>
  </sheetViews>
  <sheetFormatPr defaultColWidth="8.875" defaultRowHeight="13.5" x14ac:dyDescent="0.15"/>
  <cols>
    <col min="1" max="1" width="2.875" style="76" customWidth="1"/>
    <col min="2" max="35" width="2.625" style="76" customWidth="1"/>
    <col min="36" max="36" width="5.125" style="76" customWidth="1"/>
    <col min="37" max="38" width="8.875" style="76"/>
    <col min="39" max="39" width="17.125" style="76" customWidth="1"/>
    <col min="40" max="16384" width="8.875" style="76"/>
  </cols>
  <sheetData>
    <row r="1" spans="2:39" ht="21" x14ac:dyDescent="0.15">
      <c r="C1" s="77" t="s">
        <v>724</v>
      </c>
    </row>
    <row r="2" spans="2:39" x14ac:dyDescent="0.15">
      <c r="B2" s="78"/>
      <c r="C2" s="78"/>
      <c r="D2" s="78"/>
      <c r="E2" s="78"/>
      <c r="F2" s="78"/>
      <c r="G2" s="78"/>
      <c r="H2" s="78"/>
      <c r="I2" s="79"/>
      <c r="J2" s="79"/>
      <c r="K2" s="500" t="str">
        <f>データ!$F$3</f>
        <v>2024年度　神戸市立工業高等専門学校</v>
      </c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79"/>
      <c r="AB2" s="79"/>
      <c r="AC2" s="78"/>
      <c r="AD2" s="78"/>
      <c r="AE2" s="78"/>
      <c r="AF2" s="78"/>
      <c r="AG2" s="78"/>
      <c r="AH2" s="78"/>
      <c r="AI2" s="78"/>
      <c r="AK2" s="80"/>
      <c r="AL2" s="81"/>
      <c r="AM2" s="81"/>
    </row>
    <row r="3" spans="2:39" x14ac:dyDescent="0.15">
      <c r="B3" s="78"/>
      <c r="C3" s="78"/>
      <c r="D3" s="78"/>
      <c r="E3" s="78"/>
      <c r="F3" s="78"/>
      <c r="G3" s="78"/>
      <c r="H3" s="78"/>
      <c r="I3" s="501" t="s">
        <v>449</v>
      </c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78"/>
      <c r="AD3" s="78"/>
      <c r="AE3" s="78"/>
      <c r="AF3" s="78"/>
      <c r="AG3" s="78"/>
      <c r="AH3" s="78"/>
      <c r="AI3" s="78"/>
      <c r="AK3" s="81"/>
      <c r="AL3" s="81"/>
      <c r="AM3" s="81"/>
    </row>
    <row r="4" spans="2:39" ht="10.35" customHeight="1" x14ac:dyDescent="0.15">
      <c r="B4" s="78"/>
      <c r="C4" s="78"/>
      <c r="D4" s="78"/>
      <c r="E4" s="78"/>
      <c r="F4" s="78"/>
      <c r="G4" s="78"/>
      <c r="H4" s="78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78"/>
      <c r="AD4" s="78"/>
      <c r="AE4" s="78"/>
      <c r="AF4" s="78"/>
      <c r="AG4" s="78"/>
      <c r="AH4" s="78"/>
      <c r="AI4" s="78"/>
      <c r="AK4" s="82" t="s">
        <v>573</v>
      </c>
      <c r="AL4" s="82"/>
      <c r="AM4" s="82"/>
    </row>
    <row r="5" spans="2:39" ht="8.4499999999999993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83"/>
      <c r="AB5" s="83"/>
      <c r="AC5" s="83"/>
      <c r="AD5" s="83"/>
      <c r="AE5" s="83"/>
      <c r="AF5" s="83"/>
      <c r="AG5" s="83"/>
      <c r="AH5" s="83"/>
      <c r="AI5" s="74"/>
      <c r="AJ5" s="84"/>
      <c r="AK5" s="82"/>
      <c r="AL5" s="82"/>
      <c r="AM5" s="82"/>
    </row>
    <row r="6" spans="2:39" ht="13.5" customHeight="1" x14ac:dyDescent="0.15">
      <c r="B6" s="74"/>
      <c r="C6" s="448"/>
      <c r="D6" s="448"/>
      <c r="E6" s="448"/>
      <c r="F6" s="511"/>
      <c r="G6" s="512"/>
      <c r="H6" s="512"/>
      <c r="I6" s="512"/>
      <c r="J6" s="511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5"/>
      <c r="Z6" s="518" t="s">
        <v>726</v>
      </c>
      <c r="AA6" s="519"/>
      <c r="AB6" s="513"/>
      <c r="AC6" s="514"/>
      <c r="AD6" s="514"/>
      <c r="AE6" s="514"/>
      <c r="AF6" s="514"/>
      <c r="AG6" s="514"/>
      <c r="AH6" s="370"/>
      <c r="AI6" s="88"/>
      <c r="AJ6" s="84"/>
      <c r="AK6" s="366" t="s">
        <v>750</v>
      </c>
      <c r="AL6" s="366"/>
      <c r="AM6" s="366"/>
    </row>
    <row r="7" spans="2:39" ht="13.5" customHeight="1" x14ac:dyDescent="0.15">
      <c r="B7" s="74"/>
      <c r="C7" s="448"/>
      <c r="D7" s="448"/>
      <c r="E7" s="448"/>
      <c r="F7" s="512"/>
      <c r="G7" s="512"/>
      <c r="H7" s="512"/>
      <c r="I7" s="512"/>
      <c r="J7" s="52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5"/>
      <c r="Z7" s="520"/>
      <c r="AA7" s="521"/>
      <c r="AB7" s="376"/>
      <c r="AC7" s="374"/>
      <c r="AD7" s="374"/>
      <c r="AE7" s="374"/>
      <c r="AF7" s="374"/>
      <c r="AG7" s="374"/>
      <c r="AH7" s="375"/>
      <c r="AI7" s="74"/>
      <c r="AJ7" s="84"/>
      <c r="AK7" s="366"/>
      <c r="AL7" s="366"/>
      <c r="AM7" s="366"/>
    </row>
    <row r="8" spans="2:39" ht="13.5" customHeight="1" x14ac:dyDescent="0.15">
      <c r="B8" s="74"/>
      <c r="C8" s="448"/>
      <c r="D8" s="448"/>
      <c r="E8" s="448"/>
      <c r="F8" s="512"/>
      <c r="G8" s="512"/>
      <c r="H8" s="512"/>
      <c r="I8" s="512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7"/>
      <c r="Z8" s="522"/>
      <c r="AA8" s="523"/>
      <c r="AB8" s="515"/>
      <c r="AC8" s="516"/>
      <c r="AD8" s="516"/>
      <c r="AE8" s="516"/>
      <c r="AF8" s="516"/>
      <c r="AG8" s="516"/>
      <c r="AH8" s="517"/>
      <c r="AI8" s="74"/>
      <c r="AJ8" s="84"/>
      <c r="AK8" s="366"/>
      <c r="AL8" s="366"/>
      <c r="AM8" s="366"/>
    </row>
    <row r="9" spans="2:39" ht="22.35" customHeight="1" x14ac:dyDescent="0.15">
      <c r="B9" s="74"/>
      <c r="C9" s="449" t="s">
        <v>553</v>
      </c>
      <c r="D9" s="450"/>
      <c r="E9" s="451"/>
      <c r="F9" s="378" t="s">
        <v>551</v>
      </c>
      <c r="G9" s="379"/>
      <c r="H9" s="379"/>
      <c r="I9" s="380"/>
      <c r="J9" s="460" t="str">
        <f>IF(COUNTIFS('2.受験生データ'!J12,"*推薦選抜のみ*")&gt;0,"〇","")</f>
        <v/>
      </c>
      <c r="K9" s="461"/>
      <c r="L9" s="529" t="s">
        <v>554</v>
      </c>
      <c r="M9" s="530"/>
      <c r="N9" s="402" t="s">
        <v>555</v>
      </c>
      <c r="O9" s="403"/>
      <c r="P9" s="403"/>
      <c r="Q9" s="403"/>
      <c r="R9" s="403"/>
      <c r="S9" s="403"/>
      <c r="T9" s="404"/>
      <c r="U9" s="405" t="s">
        <v>556</v>
      </c>
      <c r="V9" s="406"/>
      <c r="W9" s="406"/>
      <c r="X9" s="406"/>
      <c r="Y9" s="406"/>
      <c r="Z9" s="406"/>
      <c r="AA9" s="407"/>
      <c r="AB9" s="405" t="s">
        <v>557</v>
      </c>
      <c r="AC9" s="406"/>
      <c r="AD9" s="406"/>
      <c r="AE9" s="406"/>
      <c r="AF9" s="406"/>
      <c r="AG9" s="406"/>
      <c r="AH9" s="467"/>
      <c r="AI9" s="74"/>
      <c r="AJ9" s="84"/>
      <c r="AK9" s="366"/>
      <c r="AL9" s="366"/>
      <c r="AM9" s="366"/>
    </row>
    <row r="10" spans="2:39" ht="22.35" customHeight="1" x14ac:dyDescent="0.15">
      <c r="B10" s="74"/>
      <c r="C10" s="387"/>
      <c r="D10" s="388"/>
      <c r="E10" s="389"/>
      <c r="F10" s="381" t="s">
        <v>552</v>
      </c>
      <c r="G10" s="382"/>
      <c r="H10" s="382"/>
      <c r="I10" s="383"/>
      <c r="J10" s="400" t="str">
        <f>IF(COUNTIFS('2.受験生データ'!J12,"*学力選抜のみ*")&gt;0,"〇","")</f>
        <v/>
      </c>
      <c r="K10" s="401"/>
      <c r="L10" s="531"/>
      <c r="M10" s="532"/>
      <c r="N10" s="408" t="str">
        <f>IF(OR(COUNTIFS('2.受験生データ'!K12,"*工*")&gt;0,COUNTIFS('2.受験生データ'!K12,"*化*")&gt;0),'2.受験生データ'!K12&amp;"科","－－－－－－")</f>
        <v>－－－－－－</v>
      </c>
      <c r="O10" s="409"/>
      <c r="P10" s="409"/>
      <c r="Q10" s="409"/>
      <c r="R10" s="409"/>
      <c r="S10" s="409"/>
      <c r="T10" s="410"/>
      <c r="U10" s="408" t="str">
        <f>IF(OR(COUNTIFS('2.受験生データ'!L12,"*工*")&gt;0,COUNTIFS('2.受験生データ'!L12,"*化*")&gt;0),'2.受験生データ'!L12&amp;"科","－－－－－－")</f>
        <v>－－－－－－</v>
      </c>
      <c r="V10" s="409"/>
      <c r="W10" s="409"/>
      <c r="X10" s="409"/>
      <c r="Y10" s="409"/>
      <c r="Z10" s="409"/>
      <c r="AA10" s="410"/>
      <c r="AB10" s="413" t="str">
        <f>IF(OR(COUNTIFS('2.受験生データ'!M12,"*工*")&gt;0,COUNTIFS('2.受験生データ'!M12,"*化*")&gt;0),'2.受験生データ'!M12&amp;"科","－－－－－－")</f>
        <v>－－－－－－</v>
      </c>
      <c r="AC10" s="409"/>
      <c r="AD10" s="409"/>
      <c r="AE10" s="409"/>
      <c r="AF10" s="409"/>
      <c r="AG10" s="409"/>
      <c r="AH10" s="414"/>
      <c r="AI10" s="74"/>
      <c r="AK10" s="366"/>
      <c r="AL10" s="366"/>
      <c r="AM10" s="366"/>
    </row>
    <row r="11" spans="2:39" ht="22.35" customHeight="1" x14ac:dyDescent="0.15">
      <c r="B11" s="74"/>
      <c r="C11" s="390"/>
      <c r="D11" s="391"/>
      <c r="E11" s="392"/>
      <c r="F11" s="452" t="s">
        <v>659</v>
      </c>
      <c r="G11" s="453"/>
      <c r="H11" s="453"/>
      <c r="I11" s="454"/>
      <c r="J11" s="400" t="str">
        <f>IF(COUNTIFS('2.受験生データ'!J12,"*および*")&gt;0,"〇","")</f>
        <v/>
      </c>
      <c r="K11" s="401"/>
      <c r="L11" s="533"/>
      <c r="M11" s="534"/>
      <c r="N11" s="411"/>
      <c r="O11" s="411"/>
      <c r="P11" s="411"/>
      <c r="Q11" s="411"/>
      <c r="R11" s="411"/>
      <c r="S11" s="411"/>
      <c r="T11" s="412"/>
      <c r="U11" s="411"/>
      <c r="V11" s="411"/>
      <c r="W11" s="411"/>
      <c r="X11" s="411"/>
      <c r="Y11" s="411"/>
      <c r="Z11" s="411"/>
      <c r="AA11" s="412"/>
      <c r="AB11" s="415"/>
      <c r="AC11" s="411"/>
      <c r="AD11" s="411"/>
      <c r="AE11" s="411"/>
      <c r="AF11" s="411"/>
      <c r="AG11" s="411"/>
      <c r="AH11" s="416"/>
      <c r="AI11" s="74"/>
      <c r="AK11" s="366"/>
      <c r="AL11" s="366"/>
      <c r="AM11" s="366"/>
    </row>
    <row r="12" spans="2:39" x14ac:dyDescent="0.15">
      <c r="B12" s="74"/>
      <c r="C12" s="393" t="s">
        <v>0</v>
      </c>
      <c r="D12" s="394"/>
      <c r="E12" s="395"/>
      <c r="F12" s="434" t="str">
        <f>IF(COUNTBLANK('2.受験生データ'!E12),"",'2.受験生データ'!E12)</f>
        <v/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6"/>
      <c r="T12" s="89" t="s">
        <v>372</v>
      </c>
      <c r="U12" s="90"/>
      <c r="V12" s="90"/>
      <c r="W12" s="90"/>
      <c r="X12" s="89" t="s">
        <v>451</v>
      </c>
      <c r="Y12" s="88"/>
      <c r="Z12" s="88"/>
      <c r="AA12" s="90"/>
      <c r="AB12" s="90"/>
      <c r="AC12" s="91"/>
      <c r="AD12" s="90"/>
      <c r="AE12" s="90"/>
      <c r="AF12" s="90"/>
      <c r="AG12" s="90"/>
      <c r="AH12" s="92"/>
      <c r="AI12" s="74"/>
      <c r="AK12" s="366"/>
      <c r="AL12" s="366"/>
      <c r="AM12" s="366"/>
    </row>
    <row r="13" spans="2:39" ht="13.5" customHeight="1" x14ac:dyDescent="0.15">
      <c r="B13" s="74"/>
      <c r="C13" s="387" t="s">
        <v>448</v>
      </c>
      <c r="D13" s="388"/>
      <c r="E13" s="389"/>
      <c r="F13" s="437" t="str">
        <f>IF(COUNTBLANK('2.受験生データ'!D12),"",'2.受験生データ'!D12)</f>
        <v/>
      </c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9"/>
      <c r="T13" s="396" t="str">
        <f>IF('2.受験生データ'!F12="男",男性１,IF('2.受験生データ'!F12="女",女性１,"男 ・ 女"))</f>
        <v>男 ・ 女</v>
      </c>
      <c r="U13" s="397"/>
      <c r="V13" s="397"/>
      <c r="W13" s="397"/>
      <c r="X13" s="440" t="str">
        <f>IF(COUNTBLANK('2.受験生データ'!G12),"西暦　　年　　月　　日生",CONCATENATE('2.受験生データ'!G12,'2.受験生データ'!H12,'2.受験生データ'!I12,"生"))</f>
        <v>西暦　　年　　月　　日生</v>
      </c>
      <c r="Y13" s="441"/>
      <c r="Z13" s="441"/>
      <c r="AA13" s="441"/>
      <c r="AB13" s="441"/>
      <c r="AC13" s="441"/>
      <c r="AD13" s="441"/>
      <c r="AE13" s="441"/>
      <c r="AF13" s="441"/>
      <c r="AG13" s="441"/>
      <c r="AH13" s="442"/>
      <c r="AI13" s="74"/>
      <c r="AK13" s="366"/>
      <c r="AL13" s="366"/>
      <c r="AM13" s="366"/>
    </row>
    <row r="14" spans="2:39" x14ac:dyDescent="0.15">
      <c r="B14" s="74"/>
      <c r="C14" s="390"/>
      <c r="D14" s="391"/>
      <c r="E14" s="392"/>
      <c r="F14" s="437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439"/>
      <c r="T14" s="398"/>
      <c r="U14" s="399"/>
      <c r="V14" s="399"/>
      <c r="W14" s="399"/>
      <c r="X14" s="443"/>
      <c r="Y14" s="444"/>
      <c r="Z14" s="444"/>
      <c r="AA14" s="444"/>
      <c r="AB14" s="444"/>
      <c r="AC14" s="444"/>
      <c r="AD14" s="444"/>
      <c r="AE14" s="444"/>
      <c r="AF14" s="444"/>
      <c r="AG14" s="444"/>
      <c r="AH14" s="445"/>
      <c r="AI14" s="74"/>
      <c r="AK14" s="366"/>
      <c r="AL14" s="366"/>
      <c r="AM14" s="366"/>
    </row>
    <row r="15" spans="2:39" ht="24.95" customHeight="1" x14ac:dyDescent="0.15">
      <c r="B15" s="74"/>
      <c r="C15" s="384" t="s">
        <v>452</v>
      </c>
      <c r="D15" s="385"/>
      <c r="E15" s="386"/>
      <c r="F15" s="474" t="s">
        <v>770</v>
      </c>
      <c r="G15" s="476"/>
      <c r="H15" s="476"/>
      <c r="I15" s="476"/>
      <c r="J15" s="476"/>
      <c r="K15" s="476"/>
      <c r="L15" s="476"/>
      <c r="M15" s="476"/>
      <c r="N15" s="476"/>
      <c r="O15" s="476"/>
      <c r="P15" s="477" t="str">
        <f>IF(COUNTBLANK('1.基礎データ'!E7:E7),"　　　　　　立　　　　　　　　　　　　",'1.基礎データ'!E7)</f>
        <v>　　　　　　立　　　　　　　　　　　　</v>
      </c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535" t="s">
        <v>572</v>
      </c>
      <c r="AF15" s="536"/>
      <c r="AG15" s="536"/>
      <c r="AH15" s="537"/>
      <c r="AI15" s="74"/>
      <c r="AK15" s="366"/>
      <c r="AL15" s="366"/>
      <c r="AM15" s="366"/>
    </row>
    <row r="16" spans="2:39" ht="9" customHeight="1" x14ac:dyDescent="0.15">
      <c r="B16" s="74"/>
      <c r="C16" s="387"/>
      <c r="D16" s="388"/>
      <c r="E16" s="389"/>
      <c r="F16" s="458" t="s">
        <v>453</v>
      </c>
      <c r="G16" s="459"/>
      <c r="H16" s="459"/>
      <c r="I16" s="459"/>
      <c r="J16" s="459"/>
      <c r="K16" s="459"/>
      <c r="L16" s="459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4"/>
      <c r="AI16" s="74"/>
      <c r="AK16" s="366"/>
      <c r="AL16" s="366"/>
      <c r="AM16" s="366"/>
    </row>
    <row r="17" spans="2:39" ht="16.350000000000001" customHeight="1" x14ac:dyDescent="0.15">
      <c r="B17" s="74"/>
      <c r="C17" s="387"/>
      <c r="D17" s="388"/>
      <c r="E17" s="389"/>
      <c r="F17" s="525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7"/>
      <c r="AI17" s="74"/>
      <c r="AK17" s="366"/>
      <c r="AL17" s="366"/>
      <c r="AM17" s="366"/>
    </row>
    <row r="18" spans="2:39" ht="24.95" customHeight="1" x14ac:dyDescent="0.15">
      <c r="B18" s="74"/>
      <c r="C18" s="390"/>
      <c r="D18" s="391"/>
      <c r="E18" s="392"/>
      <c r="F18" s="474" t="s">
        <v>771</v>
      </c>
      <c r="G18" s="476"/>
      <c r="H18" s="476"/>
      <c r="I18" s="476"/>
      <c r="J18" s="476"/>
      <c r="K18" s="476"/>
      <c r="L18" s="476"/>
      <c r="M18" s="476"/>
      <c r="N18" s="476"/>
      <c r="O18" s="476"/>
      <c r="P18" s="477" t="str">
        <f>IF(COUNTBLANK('1.基礎データ'!E7:E7),"　　　　　　立　　　　　　　　　　　　",'1.基礎データ'!E7)</f>
        <v>　　　　　　立　　　　　　　　　　　　</v>
      </c>
      <c r="Q18" s="478"/>
      <c r="R18" s="478"/>
      <c r="S18" s="478"/>
      <c r="T18" s="478"/>
      <c r="U18" s="478"/>
      <c r="V18" s="478"/>
      <c r="W18" s="478"/>
      <c r="X18" s="478"/>
      <c r="Y18" s="478"/>
      <c r="Z18" s="478"/>
      <c r="AA18" s="478"/>
      <c r="AB18" s="478"/>
      <c r="AC18" s="478"/>
      <c r="AD18" s="478"/>
      <c r="AE18" s="538" t="s">
        <v>361</v>
      </c>
      <c r="AF18" s="539"/>
      <c r="AG18" s="539"/>
      <c r="AH18" s="540"/>
      <c r="AI18" s="74"/>
      <c r="AK18" s="366"/>
      <c r="AL18" s="366"/>
      <c r="AM18" s="366"/>
    </row>
    <row r="19" spans="2:39" ht="12.6" customHeight="1" x14ac:dyDescent="0.15">
      <c r="B19" s="74"/>
      <c r="C19" s="93"/>
      <c r="D19" s="455" t="s">
        <v>454</v>
      </c>
      <c r="E19" s="94"/>
      <c r="F19" s="95"/>
      <c r="G19" s="542" t="s">
        <v>455</v>
      </c>
      <c r="H19" s="468" t="s">
        <v>1</v>
      </c>
      <c r="I19" s="469"/>
      <c r="J19" s="468" t="s">
        <v>2</v>
      </c>
      <c r="K19" s="469"/>
      <c r="L19" s="468" t="s">
        <v>3</v>
      </c>
      <c r="M19" s="469"/>
      <c r="N19" s="541" t="s">
        <v>4</v>
      </c>
      <c r="O19" s="469"/>
      <c r="P19" s="468" t="s">
        <v>5</v>
      </c>
      <c r="Q19" s="469"/>
      <c r="R19" s="468" t="s">
        <v>6</v>
      </c>
      <c r="S19" s="469"/>
      <c r="T19" s="505" t="s">
        <v>456</v>
      </c>
      <c r="U19" s="469"/>
      <c r="V19" s="502" t="s">
        <v>457</v>
      </c>
      <c r="W19" s="469"/>
      <c r="X19" s="417" t="s">
        <v>458</v>
      </c>
      <c r="Y19" s="418"/>
      <c r="Z19" s="425" t="s">
        <v>459</v>
      </c>
      <c r="AA19" s="426"/>
      <c r="AB19" s="426"/>
      <c r="AC19" s="426"/>
      <c r="AD19" s="426"/>
      <c r="AE19" s="426"/>
      <c r="AF19" s="426"/>
      <c r="AG19" s="426"/>
      <c r="AH19" s="427"/>
      <c r="AI19" s="74"/>
      <c r="AK19" s="366"/>
      <c r="AL19" s="366"/>
      <c r="AM19" s="366"/>
    </row>
    <row r="20" spans="2:39" ht="12.6" customHeight="1" x14ac:dyDescent="0.15">
      <c r="B20" s="74"/>
      <c r="C20" s="96"/>
      <c r="D20" s="456"/>
      <c r="E20" s="86"/>
      <c r="F20" s="446" t="s">
        <v>7</v>
      </c>
      <c r="G20" s="543"/>
      <c r="H20" s="470"/>
      <c r="I20" s="471"/>
      <c r="J20" s="470"/>
      <c r="K20" s="471"/>
      <c r="L20" s="470"/>
      <c r="M20" s="471"/>
      <c r="N20" s="503"/>
      <c r="O20" s="471"/>
      <c r="P20" s="470"/>
      <c r="Q20" s="471"/>
      <c r="R20" s="470"/>
      <c r="S20" s="471"/>
      <c r="T20" s="470"/>
      <c r="U20" s="471"/>
      <c r="V20" s="503"/>
      <c r="W20" s="471"/>
      <c r="X20" s="419"/>
      <c r="Y20" s="420"/>
      <c r="Z20" s="428"/>
      <c r="AA20" s="429"/>
      <c r="AB20" s="429"/>
      <c r="AC20" s="429"/>
      <c r="AD20" s="429"/>
      <c r="AE20" s="429"/>
      <c r="AF20" s="429"/>
      <c r="AG20" s="429"/>
      <c r="AH20" s="430"/>
      <c r="AI20" s="74"/>
      <c r="AK20" s="366"/>
      <c r="AL20" s="366"/>
      <c r="AM20" s="366"/>
    </row>
    <row r="21" spans="2:39" ht="12.6" customHeight="1" x14ac:dyDescent="0.15">
      <c r="B21" s="74"/>
      <c r="C21" s="96"/>
      <c r="D21" s="456"/>
      <c r="E21" s="86"/>
      <c r="F21" s="447"/>
      <c r="G21" s="97"/>
      <c r="H21" s="472"/>
      <c r="I21" s="473"/>
      <c r="J21" s="472"/>
      <c r="K21" s="473"/>
      <c r="L21" s="472"/>
      <c r="M21" s="473"/>
      <c r="N21" s="504"/>
      <c r="O21" s="473"/>
      <c r="P21" s="472"/>
      <c r="Q21" s="473"/>
      <c r="R21" s="472"/>
      <c r="S21" s="473"/>
      <c r="T21" s="472"/>
      <c r="U21" s="473"/>
      <c r="V21" s="504"/>
      <c r="W21" s="473"/>
      <c r="X21" s="421"/>
      <c r="Y21" s="422"/>
      <c r="Z21" s="431"/>
      <c r="AA21" s="432"/>
      <c r="AB21" s="432"/>
      <c r="AC21" s="432"/>
      <c r="AD21" s="432"/>
      <c r="AE21" s="432"/>
      <c r="AF21" s="432"/>
      <c r="AG21" s="432"/>
      <c r="AH21" s="433"/>
      <c r="AI21" s="74"/>
    </row>
    <row r="22" spans="2:39" ht="24.95" customHeight="1" x14ac:dyDescent="0.15">
      <c r="B22" s="74"/>
      <c r="C22" s="96"/>
      <c r="D22" s="456"/>
      <c r="E22" s="86"/>
      <c r="F22" s="485">
        <v>1</v>
      </c>
      <c r="G22" s="486"/>
      <c r="H22" s="462"/>
      <c r="I22" s="463"/>
      <c r="J22" s="462"/>
      <c r="K22" s="463"/>
      <c r="L22" s="462"/>
      <c r="M22" s="463"/>
      <c r="N22" s="462"/>
      <c r="O22" s="463"/>
      <c r="P22" s="462"/>
      <c r="Q22" s="463"/>
      <c r="R22" s="462"/>
      <c r="S22" s="463"/>
      <c r="T22" s="462"/>
      <c r="U22" s="463"/>
      <c r="V22" s="462"/>
      <c r="W22" s="463"/>
      <c r="X22" s="462"/>
      <c r="Y22" s="463"/>
      <c r="Z22" s="464"/>
      <c r="AA22" s="465"/>
      <c r="AB22" s="465"/>
      <c r="AC22" s="465"/>
      <c r="AD22" s="465"/>
      <c r="AE22" s="465"/>
      <c r="AF22" s="465"/>
      <c r="AG22" s="465"/>
      <c r="AH22" s="466"/>
      <c r="AI22" s="74"/>
    </row>
    <row r="23" spans="2:39" ht="24.95" customHeight="1" x14ac:dyDescent="0.15">
      <c r="B23" s="74"/>
      <c r="C23" s="96"/>
      <c r="D23" s="456"/>
      <c r="E23" s="86"/>
      <c r="F23" s="485">
        <v>2</v>
      </c>
      <c r="G23" s="486"/>
      <c r="H23" s="462"/>
      <c r="I23" s="463"/>
      <c r="J23" s="462"/>
      <c r="K23" s="463"/>
      <c r="L23" s="462"/>
      <c r="M23" s="463"/>
      <c r="N23" s="462"/>
      <c r="O23" s="463"/>
      <c r="P23" s="462"/>
      <c r="Q23" s="463"/>
      <c r="R23" s="462"/>
      <c r="S23" s="463"/>
      <c r="T23" s="462"/>
      <c r="U23" s="463"/>
      <c r="V23" s="462"/>
      <c r="W23" s="463"/>
      <c r="X23" s="462"/>
      <c r="Y23" s="463"/>
      <c r="Z23" s="464"/>
      <c r="AA23" s="465"/>
      <c r="AB23" s="465"/>
      <c r="AC23" s="465"/>
      <c r="AD23" s="465"/>
      <c r="AE23" s="465"/>
      <c r="AF23" s="465"/>
      <c r="AG23" s="465"/>
      <c r="AH23" s="466"/>
      <c r="AI23" s="74"/>
    </row>
    <row r="24" spans="2:39" ht="24.95" customHeight="1" x14ac:dyDescent="0.15">
      <c r="B24" s="74"/>
      <c r="C24" s="96"/>
      <c r="D24" s="456"/>
      <c r="E24" s="86"/>
      <c r="F24" s="485">
        <v>3</v>
      </c>
      <c r="G24" s="486"/>
      <c r="H24" s="462"/>
      <c r="I24" s="463"/>
      <c r="J24" s="462"/>
      <c r="K24" s="463"/>
      <c r="L24" s="462"/>
      <c r="M24" s="463"/>
      <c r="N24" s="462"/>
      <c r="O24" s="463"/>
      <c r="P24" s="462"/>
      <c r="Q24" s="463"/>
      <c r="R24" s="462"/>
      <c r="S24" s="463"/>
      <c r="T24" s="462"/>
      <c r="U24" s="463"/>
      <c r="V24" s="462"/>
      <c r="W24" s="463"/>
      <c r="X24" s="462"/>
      <c r="Y24" s="463"/>
      <c r="Z24" s="464"/>
      <c r="AA24" s="465"/>
      <c r="AB24" s="465"/>
      <c r="AC24" s="465"/>
      <c r="AD24" s="465"/>
      <c r="AE24" s="465"/>
      <c r="AF24" s="465"/>
      <c r="AG24" s="465"/>
      <c r="AH24" s="466"/>
      <c r="AI24" s="74"/>
    </row>
    <row r="25" spans="2:39" ht="12.6" customHeight="1" x14ac:dyDescent="0.15">
      <c r="B25" s="74"/>
      <c r="C25" s="98"/>
      <c r="D25" s="456"/>
      <c r="E25" s="86"/>
      <c r="F25" s="495" t="s">
        <v>460</v>
      </c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7"/>
      <c r="AI25" s="74"/>
    </row>
    <row r="26" spans="2:39" ht="12.6" customHeight="1" x14ac:dyDescent="0.15">
      <c r="B26" s="74"/>
      <c r="C26" s="98"/>
      <c r="D26" s="456"/>
      <c r="E26" s="86"/>
      <c r="F26" s="487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9"/>
      <c r="AI26" s="74"/>
    </row>
    <row r="27" spans="2:39" ht="12.6" customHeight="1" x14ac:dyDescent="0.15">
      <c r="B27" s="74"/>
      <c r="C27" s="98"/>
      <c r="D27" s="456"/>
      <c r="E27" s="86"/>
      <c r="F27" s="487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9"/>
      <c r="AI27" s="74"/>
    </row>
    <row r="28" spans="2:39" ht="12.6" customHeight="1" x14ac:dyDescent="0.15">
      <c r="B28" s="74"/>
      <c r="C28" s="99"/>
      <c r="D28" s="457"/>
      <c r="E28" s="100"/>
      <c r="F28" s="490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2"/>
      <c r="AI28" s="74"/>
    </row>
    <row r="29" spans="2:39" s="104" customFormat="1" ht="12.6" customHeight="1" x14ac:dyDescent="0.15">
      <c r="B29" s="101"/>
      <c r="C29" s="102"/>
      <c r="D29" s="541" t="s">
        <v>461</v>
      </c>
      <c r="E29" s="103"/>
      <c r="F29" s="481" t="s">
        <v>7</v>
      </c>
      <c r="G29" s="482"/>
      <c r="H29" s="481" t="s">
        <v>8</v>
      </c>
      <c r="I29" s="482"/>
      <c r="J29" s="482"/>
      <c r="K29" s="545"/>
      <c r="L29" s="369" t="s">
        <v>462</v>
      </c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7"/>
      <c r="AI29" s="101"/>
    </row>
    <row r="30" spans="2:39" s="104" customFormat="1" ht="12.6" customHeight="1" x14ac:dyDescent="0.15">
      <c r="B30" s="101"/>
      <c r="C30" s="105"/>
      <c r="D30" s="503"/>
      <c r="E30" s="106"/>
      <c r="F30" s="483"/>
      <c r="G30" s="484"/>
      <c r="H30" s="483"/>
      <c r="I30" s="484"/>
      <c r="J30" s="484"/>
      <c r="K30" s="546"/>
      <c r="L30" s="508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10"/>
      <c r="AI30" s="101"/>
    </row>
    <row r="31" spans="2:39" s="104" customFormat="1" ht="24.95" customHeight="1" x14ac:dyDescent="0.15">
      <c r="B31" s="101"/>
      <c r="C31" s="105"/>
      <c r="D31" s="503"/>
      <c r="E31" s="106"/>
      <c r="F31" s="498">
        <v>1</v>
      </c>
      <c r="G31" s="486"/>
      <c r="H31" s="493"/>
      <c r="I31" s="494"/>
      <c r="J31" s="494"/>
      <c r="K31" s="260" t="s">
        <v>483</v>
      </c>
      <c r="L31" s="464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6"/>
      <c r="AI31" s="101"/>
    </row>
    <row r="32" spans="2:39" s="104" customFormat="1" ht="24.95" customHeight="1" x14ac:dyDescent="0.15">
      <c r="B32" s="101"/>
      <c r="C32" s="105"/>
      <c r="D32" s="503"/>
      <c r="E32" s="106"/>
      <c r="F32" s="499">
        <v>2</v>
      </c>
      <c r="G32" s="401"/>
      <c r="H32" s="493"/>
      <c r="I32" s="494"/>
      <c r="J32" s="494"/>
      <c r="K32" s="260" t="s">
        <v>483</v>
      </c>
      <c r="L32" s="464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6"/>
      <c r="AI32" s="101"/>
    </row>
    <row r="33" spans="2:35" s="104" customFormat="1" ht="24.95" customHeight="1" x14ac:dyDescent="0.15">
      <c r="B33" s="101"/>
      <c r="C33" s="105"/>
      <c r="D33" s="503"/>
      <c r="E33" s="106"/>
      <c r="F33" s="499">
        <v>3</v>
      </c>
      <c r="G33" s="401"/>
      <c r="H33" s="493"/>
      <c r="I33" s="494"/>
      <c r="J33" s="494"/>
      <c r="K33" s="260" t="s">
        <v>483</v>
      </c>
      <c r="L33" s="464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6"/>
      <c r="AI33" s="101"/>
    </row>
    <row r="34" spans="2:35" s="112" customFormat="1" ht="6" customHeight="1" x14ac:dyDescent="0.15">
      <c r="B34" s="107"/>
      <c r="C34" s="108"/>
      <c r="D34" s="109"/>
      <c r="E34" s="110"/>
      <c r="F34" s="110"/>
      <c r="G34" s="110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1"/>
      <c r="AI34" s="101"/>
    </row>
    <row r="35" spans="2:35" s="112" customFormat="1" ht="12.6" customHeight="1" x14ac:dyDescent="0.15">
      <c r="B35" s="101"/>
      <c r="C35" s="113" t="s">
        <v>463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14"/>
      <c r="AI35" s="101"/>
    </row>
    <row r="36" spans="2:35" s="112" customFormat="1" ht="12.6" customHeight="1" x14ac:dyDescent="0.15">
      <c r="B36" s="101"/>
      <c r="C36" s="11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4"/>
      <c r="AI36" s="101"/>
    </row>
    <row r="37" spans="2:35" s="112" customFormat="1" ht="12.6" customHeight="1" x14ac:dyDescent="0.15">
      <c r="B37" s="101"/>
      <c r="C37" s="113"/>
      <c r="D37" s="544" t="str">
        <f>IF(COUNTBLANK('1.基礎データ'!I13:I13),"令和　　年　　月　　日",CONCATENATE('1.基礎データ'!E13,'1.基礎データ'!G13,'1.基礎データ'!I13))</f>
        <v>令和　　年　　月　　日</v>
      </c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114"/>
      <c r="AI37" s="101"/>
    </row>
    <row r="38" spans="2:35" s="112" customFormat="1" ht="13.35" customHeight="1" x14ac:dyDescent="0.15">
      <c r="B38" s="101"/>
      <c r="C38" s="113"/>
      <c r="D38" s="101"/>
      <c r="E38" s="204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 t="s">
        <v>660</v>
      </c>
      <c r="R38" s="101"/>
      <c r="S38" s="101"/>
      <c r="T38" s="367" t="str">
        <f>IF(COUNTBLANK('1.基礎データ'!E7:E7),"",'1.基礎データ'!E7)</f>
        <v/>
      </c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114"/>
      <c r="AI38" s="101"/>
    </row>
    <row r="39" spans="2:35" s="112" customFormat="1" ht="12" customHeight="1" x14ac:dyDescent="0.15">
      <c r="B39" s="101"/>
      <c r="C39" s="113"/>
      <c r="D39" s="101"/>
      <c r="E39" s="204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373"/>
      <c r="R39" s="374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5"/>
      <c r="AE39" s="369" t="s">
        <v>445</v>
      </c>
      <c r="AF39" s="370"/>
      <c r="AG39" s="376"/>
      <c r="AH39" s="377"/>
      <c r="AI39" s="101"/>
    </row>
    <row r="40" spans="2:35" s="112" customFormat="1" ht="15" customHeight="1" x14ac:dyDescent="0.15">
      <c r="B40" s="101"/>
      <c r="C40" s="113"/>
      <c r="D40" s="101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43" t="s">
        <v>661</v>
      </c>
      <c r="R40" s="203"/>
      <c r="S40" s="203"/>
      <c r="T40" s="479" t="str">
        <f>IF(COUNTBLANK('1.基礎データ'!E10:E10),"",'1.基礎データ'!E10)</f>
        <v/>
      </c>
      <c r="U40" s="480"/>
      <c r="V40" s="480"/>
      <c r="W40" s="480"/>
      <c r="X40" s="480"/>
      <c r="Y40" s="480"/>
      <c r="Z40" s="480"/>
      <c r="AA40" s="480"/>
      <c r="AB40" s="480"/>
      <c r="AC40" s="480"/>
      <c r="AD40" s="101"/>
      <c r="AE40" s="371"/>
      <c r="AF40" s="372"/>
      <c r="AG40" s="376"/>
      <c r="AH40" s="377"/>
      <c r="AI40" s="101"/>
    </row>
    <row r="41" spans="2:35" s="112" customFormat="1" ht="12.6" customHeight="1" x14ac:dyDescent="0.15">
      <c r="B41" s="101"/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9"/>
      <c r="AI41" s="101"/>
    </row>
    <row r="42" spans="2:35" s="112" customFormat="1" ht="12" customHeight="1" x14ac:dyDescent="0.15">
      <c r="B42" s="101"/>
      <c r="C42" s="120" t="s">
        <v>464</v>
      </c>
      <c r="D42" s="120"/>
      <c r="E42" s="121" t="s">
        <v>9</v>
      </c>
      <c r="F42" s="201" t="s">
        <v>686</v>
      </c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s="112" customFormat="1" ht="24" customHeight="1" x14ac:dyDescent="0.15">
      <c r="B43" s="101"/>
      <c r="C43" s="101"/>
      <c r="D43" s="101"/>
      <c r="E43" s="122" t="s">
        <v>571</v>
      </c>
      <c r="F43" s="528" t="s">
        <v>662</v>
      </c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8"/>
      <c r="W43" s="528"/>
      <c r="X43" s="528"/>
      <c r="Y43" s="528"/>
      <c r="Z43" s="528"/>
      <c r="AA43" s="528"/>
      <c r="AB43" s="528"/>
      <c r="AC43" s="528"/>
      <c r="AD43" s="528"/>
      <c r="AE43" s="528"/>
      <c r="AF43" s="528"/>
      <c r="AG43" s="528"/>
      <c r="AH43" s="528"/>
      <c r="AI43" s="101"/>
    </row>
    <row r="44" spans="2:35" s="112" customFormat="1" ht="12" x14ac:dyDescent="0.15">
      <c r="B44" s="101"/>
      <c r="C44" s="101"/>
      <c r="D44" s="101"/>
      <c r="E44" s="121" t="s">
        <v>10</v>
      </c>
      <c r="F44" s="202" t="s">
        <v>663</v>
      </c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s="112" customFormat="1" ht="12" x14ac:dyDescent="0.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</row>
    <row r="46" spans="2:35" s="112" customFormat="1" ht="12" x14ac:dyDescent="0.15">
      <c r="B46" s="101"/>
      <c r="C46" s="89" t="s">
        <v>466</v>
      </c>
      <c r="D46" s="109"/>
      <c r="E46" s="123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24"/>
      <c r="AI46" s="101"/>
    </row>
    <row r="47" spans="2:35" s="112" customFormat="1" ht="12" x14ac:dyDescent="0.15">
      <c r="B47" s="101"/>
      <c r="C47" s="85"/>
      <c r="D47" s="101"/>
      <c r="E47" s="12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26"/>
      <c r="AI47" s="101"/>
    </row>
    <row r="48" spans="2:35" s="112" customFormat="1" ht="12" x14ac:dyDescent="0.15">
      <c r="B48" s="101"/>
      <c r="C48" s="85"/>
      <c r="D48" s="101"/>
      <c r="E48" s="125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26"/>
      <c r="AI48" s="101"/>
    </row>
    <row r="49" spans="2:35" s="112" customFormat="1" ht="30" customHeight="1" x14ac:dyDescent="0.15">
      <c r="B49" s="101"/>
      <c r="C49" s="85"/>
      <c r="D49" s="101"/>
      <c r="E49" s="125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26"/>
      <c r="AI49" s="101"/>
    </row>
    <row r="50" spans="2:35" s="112" customFormat="1" ht="12" x14ac:dyDescent="0.15">
      <c r="B50" s="101"/>
      <c r="C50" s="85"/>
      <c r="D50" s="101"/>
      <c r="E50" s="125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27"/>
      <c r="AH50" s="126"/>
      <c r="AI50" s="101"/>
    </row>
    <row r="51" spans="2:35" s="112" customFormat="1" ht="12" x14ac:dyDescent="0.15">
      <c r="B51" s="101"/>
      <c r="C51" s="85"/>
      <c r="D51" s="101"/>
      <c r="E51" s="12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26"/>
      <c r="AI51" s="101"/>
    </row>
    <row r="52" spans="2:35" s="112" customFormat="1" ht="12" x14ac:dyDescent="0.15">
      <c r="B52" s="101"/>
      <c r="C52" s="85"/>
      <c r="D52" s="101"/>
      <c r="E52" s="125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26"/>
      <c r="AI52" s="101"/>
    </row>
    <row r="53" spans="2:35" s="112" customFormat="1" ht="12" x14ac:dyDescent="0.15">
      <c r="B53" s="101"/>
      <c r="C53" s="85"/>
      <c r="D53" s="101"/>
      <c r="E53" s="125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9"/>
      <c r="AI53" s="101"/>
    </row>
    <row r="54" spans="2:35" s="112" customFormat="1" ht="12" x14ac:dyDescent="0.15">
      <c r="B54" s="101"/>
      <c r="C54" s="130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3"/>
      <c r="AI54" s="101"/>
    </row>
    <row r="55" spans="2:35" s="112" customFormat="1" ht="12" x14ac:dyDescent="0.15">
      <c r="B55" s="101"/>
      <c r="C55" s="101"/>
      <c r="D55" s="101"/>
      <c r="E55" s="121"/>
      <c r="F55" s="12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</row>
  </sheetData>
  <sheetProtection sheet="1" selectLockedCells="1"/>
  <mergeCells count="106">
    <mergeCell ref="AK6:AM20"/>
    <mergeCell ref="C6:E8"/>
    <mergeCell ref="F6:I8"/>
    <mergeCell ref="J6:Y8"/>
    <mergeCell ref="Z6:AA8"/>
    <mergeCell ref="L23:M23"/>
    <mergeCell ref="C9:E11"/>
    <mergeCell ref="J9:K9"/>
    <mergeCell ref="L9:M11"/>
    <mergeCell ref="C12:E12"/>
    <mergeCell ref="T23:U23"/>
    <mergeCell ref="X19:Y21"/>
    <mergeCell ref="Z19:AH21"/>
    <mergeCell ref="X22:Y22"/>
    <mergeCell ref="Z22:AH22"/>
    <mergeCell ref="X13:AH14"/>
    <mergeCell ref="C15:E18"/>
    <mergeCell ref="C13:E14"/>
    <mergeCell ref="F13:S14"/>
    <mergeCell ref="F15:O15"/>
    <mergeCell ref="P15:AD15"/>
    <mergeCell ref="AB6:AH8"/>
    <mergeCell ref="N9:T9"/>
    <mergeCell ref="U9:AA9"/>
    <mergeCell ref="J10:K10"/>
    <mergeCell ref="V19:W21"/>
    <mergeCell ref="V22:W22"/>
    <mergeCell ref="F22:G22"/>
    <mergeCell ref="H22:I22"/>
    <mergeCell ref="J22:K22"/>
    <mergeCell ref="L22:M22"/>
    <mergeCell ref="N22:O22"/>
    <mergeCell ref="N10:T11"/>
    <mergeCell ref="U10:AA11"/>
    <mergeCell ref="T13:W14"/>
    <mergeCell ref="F17:AH17"/>
    <mergeCell ref="D37:N37"/>
    <mergeCell ref="V24:W24"/>
    <mergeCell ref="D29:D33"/>
    <mergeCell ref="H29:K30"/>
    <mergeCell ref="L29:AH30"/>
    <mergeCell ref="K2:Z2"/>
    <mergeCell ref="I3:AB4"/>
    <mergeCell ref="V23:W23"/>
    <mergeCell ref="X23:Y23"/>
    <mergeCell ref="Z23:AH23"/>
    <mergeCell ref="F11:I11"/>
    <mergeCell ref="J11:K11"/>
    <mergeCell ref="AB9:AH9"/>
    <mergeCell ref="AB10:AH11"/>
    <mergeCell ref="R23:S23"/>
    <mergeCell ref="F12:S12"/>
    <mergeCell ref="AE15:AH15"/>
    <mergeCell ref="F16:L16"/>
    <mergeCell ref="M16:AH16"/>
    <mergeCell ref="AE18:AH18"/>
    <mergeCell ref="P22:Q22"/>
    <mergeCell ref="R22:S22"/>
    <mergeCell ref="T22:U22"/>
    <mergeCell ref="F23:G23"/>
    <mergeCell ref="X24:Y24"/>
    <mergeCell ref="Z24:AH24"/>
    <mergeCell ref="F25:AH25"/>
    <mergeCell ref="F26:AH28"/>
    <mergeCell ref="F29:G30"/>
    <mergeCell ref="H24:I24"/>
    <mergeCell ref="J24:K24"/>
    <mergeCell ref="L24:M24"/>
    <mergeCell ref="N24:O24"/>
    <mergeCell ref="P24:Q24"/>
    <mergeCell ref="R24:S24"/>
    <mergeCell ref="T24:U24"/>
    <mergeCell ref="D19:D28"/>
    <mergeCell ref="G19:G20"/>
    <mergeCell ref="H19:I21"/>
    <mergeCell ref="J19:K21"/>
    <mergeCell ref="L19:M21"/>
    <mergeCell ref="H23:I23"/>
    <mergeCell ref="J23:K23"/>
    <mergeCell ref="N19:O21"/>
    <mergeCell ref="N23:O23"/>
    <mergeCell ref="F24:G24"/>
    <mergeCell ref="P23:Q23"/>
    <mergeCell ref="F9:I9"/>
    <mergeCell ref="F10:I10"/>
    <mergeCell ref="T38:AG38"/>
    <mergeCell ref="Q39:AD39"/>
    <mergeCell ref="AE39:AF40"/>
    <mergeCell ref="AG39:AH40"/>
    <mergeCell ref="T40:AC40"/>
    <mergeCell ref="F43:AH43"/>
    <mergeCell ref="F18:O18"/>
    <mergeCell ref="P18:AD18"/>
    <mergeCell ref="P19:Q21"/>
    <mergeCell ref="R19:S21"/>
    <mergeCell ref="T19:U21"/>
    <mergeCell ref="F20:F21"/>
    <mergeCell ref="L32:AH32"/>
    <mergeCell ref="F31:G31"/>
    <mergeCell ref="H31:J31"/>
    <mergeCell ref="L31:AH31"/>
    <mergeCell ref="F32:G32"/>
    <mergeCell ref="H32:J32"/>
    <mergeCell ref="F33:G33"/>
    <mergeCell ref="H33:J33"/>
    <mergeCell ref="L33:AH33"/>
  </mergeCells>
  <phoneticPr fontId="29"/>
  <dataValidations count="4">
    <dataValidation type="list" allowBlank="1" showInputMessage="1" showErrorMessage="1" sqref="AE18">
      <formula1>種別</formula1>
    </dataValidation>
    <dataValidation type="list" allowBlank="1" showInputMessage="1" showErrorMessage="1" sqref="F18">
      <formula1>卒業</formula1>
    </dataValidation>
    <dataValidation type="list" allowBlank="1" showInputMessage="1" showErrorMessage="1" sqref="F15">
      <formula1>入学</formula1>
    </dataValidation>
    <dataValidation type="whole" allowBlank="1" showInputMessage="1" showErrorMessage="1" sqref="H22:Y24">
      <formula1>1</formula1>
      <formula2>5</formula2>
    </dataValidation>
  </dataValidations>
  <printOptions horizontalCentered="1" verticalCentered="1"/>
  <pageMargins left="0.70866141732283472" right="0.31496062992125984" top="0.55118110236220474" bottom="0.35433070866141736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114</vt:i4>
      </vt:variant>
    </vt:vector>
  </HeadingPairs>
  <TitlesOfParts>
    <vt:vector size="144" baseType="lpstr">
      <vt:lpstr>データ</vt:lpstr>
      <vt:lpstr>中学コード</vt:lpstr>
      <vt:lpstr>1.基礎データ</vt:lpstr>
      <vt:lpstr>2.受験生データ</vt:lpstr>
      <vt:lpstr>送り状</vt:lpstr>
      <vt:lpstr>送付書・受領書</vt:lpstr>
      <vt:lpstr>調(1)</vt:lpstr>
      <vt:lpstr>推(1)</vt:lpstr>
      <vt:lpstr>調(2)</vt:lpstr>
      <vt:lpstr>推(2)</vt:lpstr>
      <vt:lpstr>調(3)</vt:lpstr>
      <vt:lpstr>推(3)</vt:lpstr>
      <vt:lpstr>調(4)</vt:lpstr>
      <vt:lpstr>推(4)</vt:lpstr>
      <vt:lpstr>調(5)</vt:lpstr>
      <vt:lpstr>推(5)</vt:lpstr>
      <vt:lpstr>調(6)</vt:lpstr>
      <vt:lpstr>推(6)</vt:lpstr>
      <vt:lpstr>調(7)</vt:lpstr>
      <vt:lpstr>推(7)</vt:lpstr>
      <vt:lpstr>調(8)</vt:lpstr>
      <vt:lpstr>推(8)</vt:lpstr>
      <vt:lpstr>調(9)</vt:lpstr>
      <vt:lpstr>推(9)</vt:lpstr>
      <vt:lpstr>調(10)</vt:lpstr>
      <vt:lpstr>推(10)</vt:lpstr>
      <vt:lpstr>調(11)</vt:lpstr>
      <vt:lpstr>推(11)</vt:lpstr>
      <vt:lpstr>調(12)</vt:lpstr>
      <vt:lpstr>推(12)</vt:lpstr>
      <vt:lpstr>A.国立・県立</vt:lpstr>
      <vt:lpstr>B.神戸市</vt:lpstr>
      <vt:lpstr>C.阪神地区</vt:lpstr>
      <vt:lpstr>D.丹有地区</vt:lpstr>
      <vt:lpstr>E.東播地区</vt:lpstr>
      <vt:lpstr>F.西播地区</vt:lpstr>
      <vt:lpstr>G.但馬地区</vt:lpstr>
      <vt:lpstr>H.淡路地区</vt:lpstr>
      <vt:lpstr>I.私立その他</vt:lpstr>
      <vt:lpstr>'2.受験生データ'!Print_Area</vt:lpstr>
      <vt:lpstr>'推(1)'!Print_Area</vt:lpstr>
      <vt:lpstr>'推(10)'!Print_Area</vt:lpstr>
      <vt:lpstr>'推(11)'!Print_Area</vt:lpstr>
      <vt:lpstr>'推(12)'!Print_Area</vt:lpstr>
      <vt:lpstr>'推(2)'!Print_Area</vt:lpstr>
      <vt:lpstr>'推(3)'!Print_Area</vt:lpstr>
      <vt:lpstr>'推(4)'!Print_Area</vt:lpstr>
      <vt:lpstr>'推(5)'!Print_Area</vt:lpstr>
      <vt:lpstr>'推(6)'!Print_Area</vt:lpstr>
      <vt:lpstr>'推(7)'!Print_Area</vt:lpstr>
      <vt:lpstr>'推(8)'!Print_Area</vt:lpstr>
      <vt:lpstr>'推(9)'!Print_Area</vt:lpstr>
      <vt:lpstr>送り状!Print_Area</vt:lpstr>
      <vt:lpstr>送付書・受領書!Print_Area</vt:lpstr>
      <vt:lpstr>'調(1)'!Print_Area</vt:lpstr>
      <vt:lpstr>'調(10)'!Print_Area</vt:lpstr>
      <vt:lpstr>'調(11)'!Print_Area</vt:lpstr>
      <vt:lpstr>'調(12)'!Print_Area</vt:lpstr>
      <vt:lpstr>'調(2)'!Print_Area</vt:lpstr>
      <vt:lpstr>'調(3)'!Print_Area</vt:lpstr>
      <vt:lpstr>'調(4)'!Print_Area</vt:lpstr>
      <vt:lpstr>'調(5)'!Print_Area</vt:lpstr>
      <vt:lpstr>'調(6)'!Print_Area</vt:lpstr>
      <vt:lpstr>'調(7)'!Print_Area</vt:lpstr>
      <vt:lpstr>'調(8)'!Print_Area</vt:lpstr>
      <vt:lpstr>'調(9)'!Print_Area</vt:lpstr>
      <vt:lpstr>wsx</vt:lpstr>
      <vt:lpstr>たつの市</vt:lpstr>
      <vt:lpstr>芦屋市</vt:lpstr>
      <vt:lpstr>伊丹市</vt:lpstr>
      <vt:lpstr>加古郡</vt:lpstr>
      <vt:lpstr>加古川市</vt:lpstr>
      <vt:lpstr>加西市</vt:lpstr>
      <vt:lpstr>加東市</vt:lpstr>
      <vt:lpstr>学科名</vt:lpstr>
      <vt:lpstr>学力選抜のみ</vt:lpstr>
      <vt:lpstr>学力選抜のみ_2</vt:lpstr>
      <vt:lpstr>学力選抜のみ_3</vt:lpstr>
      <vt:lpstr>級</vt:lpstr>
      <vt:lpstr>区分</vt:lpstr>
      <vt:lpstr>月</vt:lpstr>
      <vt:lpstr>高砂市</vt:lpstr>
      <vt:lpstr>国立・県立</vt:lpstr>
      <vt:lpstr>佐用郡</vt:lpstr>
      <vt:lpstr>三田市</vt:lpstr>
      <vt:lpstr>三木市</vt:lpstr>
      <vt:lpstr>私立その他</vt:lpstr>
      <vt:lpstr>宍粟市</vt:lpstr>
      <vt:lpstr>種別</vt:lpstr>
      <vt:lpstr>洲本市</vt:lpstr>
      <vt:lpstr>女性１</vt:lpstr>
      <vt:lpstr>女性２</vt:lpstr>
      <vt:lpstr>小野市</vt:lpstr>
      <vt:lpstr>神崎郡</vt:lpstr>
      <vt:lpstr>須磨区</vt:lpstr>
      <vt:lpstr>垂水区</vt:lpstr>
      <vt:lpstr>推薦および学力選抜</vt:lpstr>
      <vt:lpstr>推薦および学力選抜_2</vt:lpstr>
      <vt:lpstr>推薦および学力選抜_3</vt:lpstr>
      <vt:lpstr>推薦選抜のみ</vt:lpstr>
      <vt:lpstr>推薦選抜のみ_2</vt:lpstr>
      <vt:lpstr>推薦選抜のみ_3</vt:lpstr>
      <vt:lpstr>性別</vt:lpstr>
      <vt:lpstr>西宮市</vt:lpstr>
      <vt:lpstr>西区</vt:lpstr>
      <vt:lpstr>西脇市</vt:lpstr>
      <vt:lpstr>赤穂郡</vt:lpstr>
      <vt:lpstr>赤穂市</vt:lpstr>
      <vt:lpstr>川西市</vt:lpstr>
      <vt:lpstr>川辺郡</vt:lpstr>
      <vt:lpstr>選択</vt:lpstr>
      <vt:lpstr>選抜方法</vt:lpstr>
      <vt:lpstr>相生市</vt:lpstr>
      <vt:lpstr>卒業</vt:lpstr>
      <vt:lpstr>多可郡</vt:lpstr>
      <vt:lpstr>丹波市</vt:lpstr>
      <vt:lpstr>丹波篠山市</vt:lpstr>
      <vt:lpstr>淡路市</vt:lpstr>
      <vt:lpstr>男性１</vt:lpstr>
      <vt:lpstr>男性２</vt:lpstr>
      <vt:lpstr>中央区</vt:lpstr>
      <vt:lpstr>朝来市</vt:lpstr>
      <vt:lpstr>長田区</vt:lpstr>
      <vt:lpstr>東灘区</vt:lpstr>
      <vt:lpstr>灘区</vt:lpstr>
      <vt:lpstr>南あわじ市</vt:lpstr>
      <vt:lpstr>尼崎市</vt:lpstr>
      <vt:lpstr>日</vt:lpstr>
      <vt:lpstr>入学</vt:lpstr>
      <vt:lpstr>年</vt:lpstr>
      <vt:lpstr>年選択</vt:lpstr>
      <vt:lpstr>美方郡</vt:lpstr>
      <vt:lpstr>姫路市</vt:lpstr>
      <vt:lpstr>兵庫区</vt:lpstr>
      <vt:lpstr>平成13年</vt:lpstr>
      <vt:lpstr>平成14年</vt:lpstr>
      <vt:lpstr>平成15年</vt:lpstr>
      <vt:lpstr>平成16年</vt:lpstr>
      <vt:lpstr>宝塚市</vt:lpstr>
      <vt:lpstr>豊岡市</vt:lpstr>
      <vt:lpstr>北区</vt:lpstr>
      <vt:lpstr>明石市</vt:lpstr>
      <vt:lpstr>揖保郡</vt:lpstr>
      <vt:lpstr>養父市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2023-10-02T00:34:30Z</dcterms:created>
  <dcterms:modified xsi:type="dcterms:W3CDTF">2023-10-02T00:43:00Z</dcterms:modified>
</cp:coreProperties>
</file>